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" windowWidth="10875" windowHeight="5385"/>
  </bookViews>
  <sheets>
    <sheet name="Sheet1" sheetId="1" r:id="rId1"/>
  </sheets>
  <definedNames>
    <definedName name="_xlnm.Print_Area" localSheetId="0">Sheet1!$A$1:$M$26</definedName>
  </definedNames>
  <calcPr calcId="144525"/>
</workbook>
</file>

<file path=xl/calcChain.xml><?xml version="1.0" encoding="utf-8"?>
<calcChain xmlns="http://schemas.openxmlformats.org/spreadsheetml/2006/main">
  <c r="AA19" i="1" l="1"/>
  <c r="Z19" i="1"/>
  <c r="AA24" i="1"/>
  <c r="Z24" i="1"/>
  <c r="Y24" i="1"/>
  <c r="AA23" i="1"/>
  <c r="Z23" i="1"/>
  <c r="Y23" i="1"/>
  <c r="AA20" i="1"/>
  <c r="Z20" i="1"/>
  <c r="Y20" i="1"/>
  <c r="Y19" i="1"/>
  <c r="AA14" i="1"/>
  <c r="Z14" i="1"/>
  <c r="Y14" i="1"/>
  <c r="AA13" i="1"/>
  <c r="Z13" i="1"/>
  <c r="Y13" i="1"/>
  <c r="AA12" i="1"/>
  <c r="Z12" i="1"/>
  <c r="Y12" i="1"/>
  <c r="AA11" i="1"/>
  <c r="Z11" i="1"/>
  <c r="Y11" i="1"/>
  <c r="W24" i="1"/>
  <c r="V24" i="1"/>
  <c r="W23" i="1"/>
  <c r="V23" i="1"/>
  <c r="W20" i="1"/>
  <c r="V20" i="1"/>
  <c r="W19" i="1"/>
  <c r="V19" i="1"/>
  <c r="W14" i="1"/>
  <c r="V14" i="1"/>
  <c r="W13" i="1"/>
  <c r="V13" i="1"/>
  <c r="W12" i="1"/>
  <c r="V12" i="1"/>
  <c r="W11" i="1"/>
  <c r="V11" i="1"/>
  <c r="U24" i="1"/>
  <c r="T24" i="1"/>
  <c r="S24" i="1"/>
  <c r="R24" i="1"/>
  <c r="U23" i="1"/>
  <c r="T23" i="1"/>
  <c r="S23" i="1"/>
  <c r="R23" i="1"/>
  <c r="U20" i="1"/>
  <c r="T20" i="1"/>
  <c r="S20" i="1"/>
  <c r="R20" i="1"/>
  <c r="U19" i="1"/>
  <c r="T19" i="1"/>
  <c r="S19" i="1"/>
  <c r="R19" i="1"/>
  <c r="U14" i="1"/>
  <c r="T14" i="1"/>
  <c r="S14" i="1"/>
  <c r="R14" i="1"/>
  <c r="U13" i="1"/>
  <c r="T13" i="1"/>
  <c r="S13" i="1"/>
  <c r="R13" i="1"/>
  <c r="U12" i="1"/>
  <c r="T12" i="1"/>
  <c r="S12" i="1"/>
  <c r="R12" i="1"/>
  <c r="U11" i="1"/>
  <c r="T11" i="1"/>
  <c r="S11" i="1"/>
  <c r="R11" i="1"/>
  <c r="O24" i="1"/>
  <c r="O23" i="1"/>
  <c r="O13" i="1"/>
  <c r="O12" i="1"/>
  <c r="O11" i="1"/>
  <c r="B19" i="1"/>
  <c r="B20" i="1"/>
  <c r="N24" i="1"/>
  <c r="N23" i="1"/>
  <c r="N13" i="1"/>
  <c r="N12" i="1"/>
  <c r="N8" i="1"/>
  <c r="O14" i="1"/>
  <c r="M24" i="1"/>
  <c r="M23" i="1"/>
  <c r="M20" i="1"/>
  <c r="M19" i="1"/>
  <c r="M14" i="1"/>
  <c r="M13" i="1"/>
  <c r="M12" i="1"/>
  <c r="M5" i="1"/>
  <c r="M11" i="1"/>
  <c r="N11" i="1"/>
  <c r="K24" i="1"/>
  <c r="K23" i="1"/>
  <c r="K20" i="1"/>
  <c r="K19" i="1"/>
  <c r="K14" i="1"/>
  <c r="K13" i="1"/>
  <c r="K12" i="1"/>
  <c r="K5" i="1"/>
  <c r="K11" i="1"/>
  <c r="J24" i="1"/>
  <c r="J23" i="1"/>
  <c r="J20" i="1"/>
  <c r="J19" i="1"/>
  <c r="J14" i="1"/>
  <c r="J13" i="1"/>
  <c r="J12" i="1"/>
  <c r="J11" i="1"/>
  <c r="C12" i="1"/>
  <c r="D12" i="1"/>
  <c r="E12" i="1"/>
  <c r="C13" i="1"/>
  <c r="D13" i="1"/>
  <c r="E13" i="1"/>
  <c r="C14" i="1"/>
  <c r="D14" i="1"/>
  <c r="E14" i="1"/>
  <c r="B5" i="1"/>
  <c r="C5" i="1"/>
  <c r="C11" i="1"/>
  <c r="D5" i="1"/>
  <c r="D11" i="1"/>
  <c r="E5" i="1"/>
  <c r="E11" i="1"/>
  <c r="C19" i="1"/>
  <c r="D19" i="1"/>
  <c r="E19" i="1"/>
  <c r="C20" i="1"/>
  <c r="D20" i="1"/>
  <c r="E20" i="1"/>
  <c r="C24" i="1"/>
  <c r="N14" i="1"/>
</calcChain>
</file>

<file path=xl/sharedStrings.xml><?xml version="1.0" encoding="utf-8"?>
<sst xmlns="http://schemas.openxmlformats.org/spreadsheetml/2006/main" count="19" uniqueCount="14">
  <si>
    <t xml:space="preserve">   Cotton fiber</t>
  </si>
  <si>
    <t xml:space="preserve">   Electricity</t>
  </si>
  <si>
    <t xml:space="preserve">   Other</t>
  </si>
  <si>
    <t>Cotton fiber (thousand tons)</t>
  </si>
  <si>
    <t>Electricity (million kWh)</t>
  </si>
  <si>
    <t xml:space="preserve">Cotton fiber </t>
  </si>
  <si>
    <t xml:space="preserve">Electricity </t>
  </si>
  <si>
    <t>Cotton fiber ($/T)</t>
  </si>
  <si>
    <t>Electricity ($/kWh)</t>
  </si>
  <si>
    <t>Total exports, fob</t>
  </si>
  <si>
    <t>(in millions of U.S. Dollars)</t>
  </si>
  <si>
    <t>(percent change)</t>
  </si>
  <si>
    <t>(volumes, in units indicated )</t>
  </si>
  <si>
    <t>Exports by product, 2000-2025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</si>
</sst>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0.0"/>
    <numFmt numFmtId="191" formatCode="#,##0.0"/>
  </numFmts>
  <fonts count="6" x14ac:knownFonts="1">
    <font>
      <sz val="10"/>
      <name val="Times New Roman"/>
    </font>
    <font>
      <sz val="8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0"/>
      <name val="Times New Roman"/>
      <family val="1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3" fontId="1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0" fontId="2" fillId="0" borderId="0" xfId="2" applyFont="1"/>
    <xf numFmtId="0" fontId="2" fillId="0" borderId="1" xfId="2" applyFont="1" applyBorder="1"/>
    <xf numFmtId="3" fontId="2" fillId="0" borderId="0" xfId="2" applyNumberFormat="1" applyFont="1"/>
    <xf numFmtId="3" fontId="3" fillId="0" borderId="0" xfId="1" applyFont="1"/>
    <xf numFmtId="0" fontId="2" fillId="0" borderId="0" xfId="2" applyFont="1" applyFill="1"/>
    <xf numFmtId="0" fontId="2" fillId="0" borderId="0" xfId="2" applyFont="1" applyFill="1" applyAlignment="1">
      <alignment horizontal="right"/>
    </xf>
    <xf numFmtId="3" fontId="2" fillId="0" borderId="0" xfId="2" applyNumberFormat="1" applyFont="1" applyFill="1"/>
    <xf numFmtId="0" fontId="2" fillId="0" borderId="0" xfId="2" applyFont="1" applyBorder="1"/>
    <xf numFmtId="3" fontId="3" fillId="0" borderId="0" xfId="1" applyFont="1" applyFill="1"/>
    <xf numFmtId="3" fontId="3" fillId="0" borderId="0" xfId="1" applyFont="1" applyFill="1" applyAlignment="1">
      <alignment horizontal="right"/>
    </xf>
    <xf numFmtId="1" fontId="2" fillId="0" borderId="0" xfId="2" applyNumberFormat="1" applyFont="1" applyFill="1"/>
    <xf numFmtId="2" fontId="2" fillId="0" borderId="0" xfId="2" applyNumberFormat="1" applyFont="1" applyFill="1"/>
    <xf numFmtId="2" fontId="2" fillId="0" borderId="0" xfId="2" applyNumberFormat="1" applyFont="1"/>
    <xf numFmtId="0" fontId="2" fillId="0" borderId="2" xfId="2" applyFont="1" applyBorder="1"/>
    <xf numFmtId="0" fontId="2" fillId="0" borderId="2" xfId="2" applyFont="1" applyBorder="1" applyAlignment="1">
      <alignment horizontal="right" wrapText="1"/>
    </xf>
    <xf numFmtId="0" fontId="4" fillId="0" borderId="0" xfId="2" applyFont="1" applyFill="1" applyAlignment="1"/>
    <xf numFmtId="0" fontId="2" fillId="0" borderId="0" xfId="2" applyFont="1" applyFill="1" applyBorder="1"/>
    <xf numFmtId="3" fontId="3" fillId="0" borderId="0" xfId="1" applyFont="1" applyBorder="1"/>
    <xf numFmtId="3" fontId="3" fillId="0" borderId="0" xfId="1" applyFont="1" applyFill="1" applyBorder="1"/>
    <xf numFmtId="3" fontId="3" fillId="0" borderId="1" xfId="1" applyFont="1" applyFill="1" applyBorder="1"/>
    <xf numFmtId="0" fontId="2" fillId="0" borderId="1" xfId="2" applyFont="1" applyFill="1" applyBorder="1"/>
    <xf numFmtId="0" fontId="2" fillId="0" borderId="2" xfId="2" applyFont="1" applyBorder="1" applyAlignment="1">
      <alignment horizontal="right"/>
    </xf>
    <xf numFmtId="0" fontId="2" fillId="0" borderId="3" xfId="2" applyFont="1" applyBorder="1"/>
    <xf numFmtId="0" fontId="2" fillId="0" borderId="4" xfId="2" applyFont="1" applyBorder="1"/>
    <xf numFmtId="1" fontId="2" fillId="0" borderId="4" xfId="2" applyNumberFormat="1" applyFont="1" applyBorder="1"/>
    <xf numFmtId="0" fontId="2" fillId="0" borderId="5" xfId="2" applyFont="1" applyBorder="1"/>
    <xf numFmtId="1" fontId="2" fillId="0" borderId="0" xfId="2" applyNumberFormat="1" applyFont="1"/>
    <xf numFmtId="0" fontId="5" fillId="0" borderId="0" xfId="0" applyFont="1"/>
    <xf numFmtId="182" fontId="2" fillId="0" borderId="0" xfId="2" applyNumberFormat="1" applyFont="1" applyFill="1"/>
    <xf numFmtId="182" fontId="2" fillId="0" borderId="0" xfId="2" applyNumberFormat="1" applyFont="1" applyFill="1" applyBorder="1"/>
    <xf numFmtId="182" fontId="2" fillId="0" borderId="1" xfId="2" applyNumberFormat="1" applyFont="1" applyFill="1" applyBorder="1"/>
    <xf numFmtId="182" fontId="2" fillId="0" borderId="0" xfId="2" applyNumberFormat="1" applyFont="1" applyBorder="1"/>
    <xf numFmtId="2" fontId="2" fillId="0" borderId="0" xfId="2" applyNumberFormat="1" applyFont="1" applyFill="1" applyBorder="1"/>
    <xf numFmtId="191" fontId="2" fillId="0" borderId="0" xfId="2" applyNumberFormat="1" applyFont="1" applyBorder="1"/>
    <xf numFmtId="191" fontId="3" fillId="0" borderId="0" xfId="1" applyNumberFormat="1" applyFont="1" applyBorder="1"/>
    <xf numFmtId="191" fontId="3" fillId="0" borderId="1" xfId="1" applyNumberFormat="1" applyFont="1" applyFill="1" applyBorder="1"/>
    <xf numFmtId="182" fontId="2" fillId="0" borderId="0" xfId="2" applyNumberFormat="1" applyFont="1"/>
    <xf numFmtId="182" fontId="2" fillId="0" borderId="1" xfId="2" applyNumberFormat="1" applyFont="1" applyBorder="1"/>
    <xf numFmtId="0" fontId="2" fillId="0" borderId="6" xfId="2" applyFont="1" applyBorder="1" applyAlignment="1">
      <alignment horizontal="center"/>
    </xf>
    <xf numFmtId="0" fontId="2" fillId="0" borderId="7" xfId="2" applyFont="1" applyBorder="1" applyAlignment="1">
      <alignment horizontal="center"/>
    </xf>
    <xf numFmtId="0" fontId="2" fillId="0" borderId="8" xfId="2" applyFont="1" applyFill="1" applyBorder="1" applyAlignment="1">
      <alignment horizontal="center"/>
    </xf>
    <xf numFmtId="0" fontId="2" fillId="0" borderId="0" xfId="2" applyFont="1" applyFill="1" applyAlignment="1">
      <alignment horizontal="center"/>
    </xf>
  </cellXfs>
  <cellStyles count="3">
    <cellStyle name="imf-zero decimal_bop tables red 1999" xfId="1"/>
    <cellStyle name="Normal_bop tables red 1999" xfId="2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6"/>
  <sheetViews>
    <sheetView tabSelected="1" workbookViewId="0">
      <selection activeCell="AC11" sqref="AC11"/>
    </sheetView>
  </sheetViews>
  <sheetFormatPr defaultColWidth="8.83203125" defaultRowHeight="12.95" customHeight="1" x14ac:dyDescent="0.2"/>
  <cols>
    <col min="1" max="1" width="23.6640625" style="1" customWidth="1"/>
    <col min="2" max="13" width="7.83203125" style="1" customWidth="1"/>
    <col min="14" max="16384" width="8.83203125" style="1"/>
  </cols>
  <sheetData>
    <row r="1" spans="1:27" ht="12.95" customHeight="1" x14ac:dyDescent="0.2">
      <c r="A1" s="16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27" ht="12.9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P2" s="2"/>
      <c r="Q2" s="2"/>
      <c r="R2" s="2"/>
      <c r="S2" s="2"/>
    </row>
    <row r="3" spans="1:27" ht="12.95" customHeight="1" x14ac:dyDescent="0.2">
      <c r="A3" s="23"/>
      <c r="B3" s="14">
        <v>2000</v>
      </c>
      <c r="C3" s="14">
        <v>2001</v>
      </c>
      <c r="D3" s="15">
        <v>2002</v>
      </c>
      <c r="E3" s="14">
        <v>2003</v>
      </c>
      <c r="F3" s="14">
        <v>2004</v>
      </c>
      <c r="G3" s="22">
        <v>2005</v>
      </c>
      <c r="H3" s="22">
        <v>2006</v>
      </c>
      <c r="I3" s="14">
        <v>2007</v>
      </c>
      <c r="J3" s="14">
        <v>2008</v>
      </c>
      <c r="K3" s="14">
        <v>2009</v>
      </c>
      <c r="L3" s="14">
        <v>2010</v>
      </c>
      <c r="M3" s="14">
        <v>2011</v>
      </c>
      <c r="N3" s="14">
        <v>2012</v>
      </c>
      <c r="O3" s="14">
        <v>2013</v>
      </c>
      <c r="P3" s="14">
        <v>2014</v>
      </c>
      <c r="Q3" s="14">
        <v>2015</v>
      </c>
      <c r="R3" s="14">
        <v>2016</v>
      </c>
      <c r="S3" s="14">
        <v>2017</v>
      </c>
      <c r="T3" s="14">
        <v>2018</v>
      </c>
      <c r="U3" s="14">
        <v>2019</v>
      </c>
      <c r="V3" s="14">
        <v>2020</v>
      </c>
      <c r="W3" s="14">
        <v>2021</v>
      </c>
      <c r="X3" s="14">
        <v>2022</v>
      </c>
      <c r="Y3" s="14">
        <v>2023</v>
      </c>
      <c r="Z3" s="14">
        <v>2024</v>
      </c>
      <c r="AA3" s="14">
        <v>2025</v>
      </c>
    </row>
    <row r="4" spans="1:27" s="8" customFormat="1" ht="12.95" customHeight="1" x14ac:dyDescent="0.25">
      <c r="A4" s="24"/>
      <c r="B4" s="39" t="s">
        <v>10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S4" s="28"/>
      <c r="T4" s="28"/>
    </row>
    <row r="5" spans="1:27" ht="12.95" customHeight="1" x14ac:dyDescent="0.2">
      <c r="A5" s="24" t="s">
        <v>9</v>
      </c>
      <c r="B5" s="4">
        <f>SUM(B6:B8)</f>
        <v>784</v>
      </c>
      <c r="C5" s="4">
        <f>SUM(C6:C8)</f>
        <v>651.5</v>
      </c>
      <c r="D5" s="4">
        <f>SUM(D6:D8)</f>
        <v>739</v>
      </c>
      <c r="E5" s="4">
        <f>SUM(E6:E8)</f>
        <v>797</v>
      </c>
      <c r="F5" s="1">
        <v>915</v>
      </c>
      <c r="G5" s="1">
        <v>909</v>
      </c>
      <c r="H5" s="1">
        <v>1399</v>
      </c>
      <c r="I5" s="1">
        <v>1468</v>
      </c>
      <c r="J5" s="1">
        <v>1409</v>
      </c>
      <c r="K5" s="1">
        <f>K6+K7+K8</f>
        <v>1010</v>
      </c>
      <c r="L5" s="1">
        <v>1195</v>
      </c>
      <c r="M5" s="1">
        <f>M6+M7+M8</f>
        <v>1257.3000000000002</v>
      </c>
      <c r="N5" s="1">
        <v>1359.7</v>
      </c>
      <c r="O5" s="1">
        <v>1161.8</v>
      </c>
      <c r="P5" s="1">
        <v>977.3</v>
      </c>
      <c r="Q5" s="1">
        <v>890.6</v>
      </c>
      <c r="R5" s="1">
        <v>898.7</v>
      </c>
      <c r="S5" s="5">
        <v>1198</v>
      </c>
      <c r="T5" s="5">
        <v>1073</v>
      </c>
      <c r="U5" s="5">
        <v>1174.4000000000001</v>
      </c>
      <c r="V5" s="32">
        <v>1406.9</v>
      </c>
      <c r="W5" s="32">
        <v>2149.6</v>
      </c>
      <c r="X5" s="34">
        <v>2142</v>
      </c>
      <c r="Y5" s="34">
        <v>2448.8000000000002</v>
      </c>
      <c r="Z5" s="1">
        <v>1947.4</v>
      </c>
      <c r="AA5" s="1">
        <v>2487.8000000000002</v>
      </c>
    </row>
    <row r="6" spans="1:27" ht="12.95" customHeight="1" x14ac:dyDescent="0.2">
      <c r="A6" s="24" t="s">
        <v>0</v>
      </c>
      <c r="B6" s="10">
        <v>84</v>
      </c>
      <c r="C6" s="10">
        <v>62</v>
      </c>
      <c r="D6" s="5">
        <v>128</v>
      </c>
      <c r="E6" s="1">
        <v>193</v>
      </c>
      <c r="F6" s="1">
        <v>162</v>
      </c>
      <c r="G6" s="1">
        <v>144</v>
      </c>
      <c r="H6" s="1">
        <v>129</v>
      </c>
      <c r="I6" s="1">
        <v>138</v>
      </c>
      <c r="J6" s="1">
        <v>108</v>
      </c>
      <c r="K6" s="1">
        <v>100</v>
      </c>
      <c r="L6" s="1">
        <v>201</v>
      </c>
      <c r="M6" s="1">
        <v>197.3</v>
      </c>
      <c r="N6" s="1">
        <v>223.9</v>
      </c>
      <c r="O6" s="1">
        <v>189.2</v>
      </c>
      <c r="P6" s="1">
        <v>132.5</v>
      </c>
      <c r="Q6" s="1">
        <v>144.5</v>
      </c>
      <c r="R6" s="1">
        <v>122.6</v>
      </c>
      <c r="S6" s="5">
        <v>121</v>
      </c>
      <c r="T6" s="5">
        <v>165</v>
      </c>
      <c r="U6" s="5">
        <v>139.6</v>
      </c>
      <c r="V6" s="32">
        <v>136</v>
      </c>
      <c r="W6" s="32">
        <v>202.6</v>
      </c>
      <c r="X6" s="34">
        <v>194.7</v>
      </c>
      <c r="Y6" s="34">
        <v>198.6</v>
      </c>
      <c r="Z6" s="1">
        <v>170.1</v>
      </c>
      <c r="AA6" s="1">
        <v>142.1</v>
      </c>
    </row>
    <row r="7" spans="1:27" ht="12.95" customHeight="1" x14ac:dyDescent="0.2">
      <c r="A7" s="24" t="s">
        <v>1</v>
      </c>
      <c r="B7" s="10">
        <v>92</v>
      </c>
      <c r="C7" s="10">
        <v>78.5</v>
      </c>
      <c r="D7" s="5">
        <v>67</v>
      </c>
      <c r="E7" s="1">
        <v>55</v>
      </c>
      <c r="F7" s="3">
        <v>58</v>
      </c>
      <c r="G7" s="1">
        <v>53</v>
      </c>
      <c r="H7" s="1">
        <v>49</v>
      </c>
      <c r="I7" s="1">
        <v>60</v>
      </c>
      <c r="J7" s="1">
        <v>62</v>
      </c>
      <c r="K7" s="1">
        <v>63</v>
      </c>
      <c r="L7" s="1">
        <v>4</v>
      </c>
      <c r="M7" s="1">
        <v>4.3</v>
      </c>
      <c r="N7" s="1">
        <v>21.3</v>
      </c>
      <c r="O7" s="1">
        <v>33.299999999999997</v>
      </c>
      <c r="P7" s="1">
        <v>48.1</v>
      </c>
      <c r="Q7" s="1">
        <v>48.4</v>
      </c>
      <c r="R7" s="1">
        <v>51.7</v>
      </c>
      <c r="S7" s="5">
        <v>53.4</v>
      </c>
      <c r="T7" s="5">
        <v>76.900000000000006</v>
      </c>
      <c r="U7" s="5">
        <v>91.3</v>
      </c>
      <c r="V7" s="32">
        <v>56.4</v>
      </c>
      <c r="W7" s="32">
        <v>96</v>
      </c>
      <c r="X7" s="34">
        <v>106.2</v>
      </c>
      <c r="Y7" s="34">
        <v>110.4</v>
      </c>
      <c r="Z7" s="37">
        <v>113</v>
      </c>
      <c r="AA7" s="1">
        <v>141.19999999999999</v>
      </c>
    </row>
    <row r="8" spans="1:27" ht="12.95" customHeight="1" x14ac:dyDescent="0.2">
      <c r="A8" s="25" t="s">
        <v>2</v>
      </c>
      <c r="B8" s="10">
        <v>608</v>
      </c>
      <c r="C8" s="10">
        <v>511</v>
      </c>
      <c r="D8" s="5">
        <v>544</v>
      </c>
      <c r="E8" s="1">
        <v>549</v>
      </c>
      <c r="F8" s="1">
        <v>695</v>
      </c>
      <c r="G8" s="1">
        <v>712</v>
      </c>
      <c r="H8" s="1">
        <v>1221</v>
      </c>
      <c r="I8" s="1">
        <v>1270</v>
      </c>
      <c r="J8" s="1">
        <v>1239</v>
      </c>
      <c r="K8" s="1">
        <v>847</v>
      </c>
      <c r="L8" s="1">
        <v>990</v>
      </c>
      <c r="M8" s="1">
        <v>1055.7</v>
      </c>
      <c r="N8" s="1">
        <f>N5-N6-N7</f>
        <v>1114.5</v>
      </c>
      <c r="O8" s="1">
        <v>939.3</v>
      </c>
      <c r="P8" s="1">
        <v>796.7</v>
      </c>
      <c r="Q8" s="1">
        <v>697.7</v>
      </c>
      <c r="R8" s="1">
        <v>724.4</v>
      </c>
      <c r="S8" s="5">
        <v>1023.6</v>
      </c>
      <c r="T8" s="5">
        <v>1346</v>
      </c>
      <c r="U8" s="5">
        <v>943.1</v>
      </c>
      <c r="V8" s="32">
        <v>1214.5</v>
      </c>
      <c r="W8" s="32">
        <v>1851</v>
      </c>
      <c r="X8" s="34">
        <v>1841.1</v>
      </c>
      <c r="Y8" s="34">
        <v>2139.8000000000002</v>
      </c>
      <c r="Z8" s="1">
        <v>1670.5</v>
      </c>
      <c r="AA8" s="1">
        <v>2204.5</v>
      </c>
    </row>
    <row r="9" spans="1:27" ht="12.95" customHeight="1" x14ac:dyDescent="0.2">
      <c r="A9" s="24"/>
      <c r="E9" s="5"/>
      <c r="F9" s="5"/>
      <c r="G9" s="5"/>
      <c r="H9" s="5"/>
      <c r="I9" s="5"/>
      <c r="J9" s="5"/>
      <c r="K9" s="5"/>
      <c r="S9" s="5"/>
      <c r="T9" s="5"/>
      <c r="U9" s="5"/>
      <c r="V9" s="8"/>
      <c r="W9" s="8"/>
      <c r="X9" s="8"/>
      <c r="Y9" s="8"/>
    </row>
    <row r="10" spans="1:27" ht="12.95" customHeight="1" x14ac:dyDescent="0.2">
      <c r="A10" s="24"/>
      <c r="B10" s="41" t="s">
        <v>11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S10" s="5"/>
      <c r="T10" s="5"/>
      <c r="U10" s="5"/>
      <c r="V10" s="8"/>
      <c r="W10" s="8"/>
      <c r="X10" s="8"/>
      <c r="Y10" s="8"/>
    </row>
    <row r="11" spans="1:27" ht="12.95" customHeight="1" x14ac:dyDescent="0.2">
      <c r="A11" s="24" t="s">
        <v>9</v>
      </c>
      <c r="B11" s="4">
        <v>14</v>
      </c>
      <c r="C11" s="4">
        <f t="shared" ref="C11:E14" si="0">(C5/B5-1)*100</f>
        <v>-16.90051020408163</v>
      </c>
      <c r="D11" s="4">
        <f t="shared" si="0"/>
        <v>13.430544896392949</v>
      </c>
      <c r="E11" s="4">
        <f t="shared" si="0"/>
        <v>7.8484438430311165</v>
      </c>
      <c r="F11" s="1">
        <v>15</v>
      </c>
      <c r="G11" s="1">
        <v>-1</v>
      </c>
      <c r="H11" s="1">
        <v>54</v>
      </c>
      <c r="I11" s="1">
        <v>5</v>
      </c>
      <c r="J11" s="4">
        <f t="shared" ref="J11:K14" si="1">(J5/I5-1)*100</f>
        <v>-4.0190735694822894</v>
      </c>
      <c r="K11" s="4">
        <f t="shared" si="1"/>
        <v>-28.317955997161103</v>
      </c>
      <c r="L11" s="4">
        <v>18</v>
      </c>
      <c r="M11" s="4">
        <f t="shared" ref="M11:O14" si="2">(M5/L5-1)*100</f>
        <v>5.2133891213389294</v>
      </c>
      <c r="N11" s="4">
        <f t="shared" si="2"/>
        <v>8.144436490893181</v>
      </c>
      <c r="O11" s="4">
        <f t="shared" si="2"/>
        <v>-14.554681179671991</v>
      </c>
      <c r="P11" s="1">
        <v>-16</v>
      </c>
      <c r="Q11" s="1">
        <v>-9</v>
      </c>
      <c r="R11" s="4">
        <f t="shared" ref="R11:W14" si="3">(R5/Q5-1)*100</f>
        <v>0.90949921401302092</v>
      </c>
      <c r="S11" s="4">
        <f t="shared" si="3"/>
        <v>33.303660843440518</v>
      </c>
      <c r="T11" s="4">
        <f t="shared" si="3"/>
        <v>-10.434056761268785</v>
      </c>
      <c r="U11" s="4">
        <f t="shared" si="3"/>
        <v>9.4501397949673827</v>
      </c>
      <c r="V11" s="18">
        <f t="shared" si="3"/>
        <v>19.797343324250672</v>
      </c>
      <c r="W11" s="18">
        <f t="shared" si="3"/>
        <v>52.789821593574501</v>
      </c>
      <c r="X11" s="35">
        <v>-0.35355414960922538</v>
      </c>
      <c r="Y11" s="35">
        <f>(Y5/X5-1)*100</f>
        <v>14.323062558356693</v>
      </c>
      <c r="Z11" s="37">
        <f>(Z5/Y5-1)*100</f>
        <v>-20.475334857889582</v>
      </c>
      <c r="AA11" s="37">
        <f>(AA5/Z5-1)*100</f>
        <v>27.749820273184756</v>
      </c>
    </row>
    <row r="12" spans="1:27" ht="12.95" customHeight="1" x14ac:dyDescent="0.2">
      <c r="A12" s="24" t="s">
        <v>0</v>
      </c>
      <c r="B12" s="4">
        <v>2</v>
      </c>
      <c r="C12" s="4">
        <f t="shared" si="0"/>
        <v>-26.190476190476186</v>
      </c>
      <c r="D12" s="4">
        <f t="shared" si="0"/>
        <v>106.45161290322579</v>
      </c>
      <c r="E12" s="4">
        <f t="shared" si="0"/>
        <v>50.78125</v>
      </c>
      <c r="F12" s="1">
        <v>-16</v>
      </c>
      <c r="G12" s="1">
        <v>-11</v>
      </c>
      <c r="H12" s="1">
        <v>-11</v>
      </c>
      <c r="I12" s="1">
        <v>7</v>
      </c>
      <c r="J12" s="4">
        <f t="shared" si="1"/>
        <v>-21.739130434782606</v>
      </c>
      <c r="K12" s="4">
        <f t="shared" si="1"/>
        <v>-7.4074074074074066</v>
      </c>
      <c r="L12" s="4">
        <v>101</v>
      </c>
      <c r="M12" s="4">
        <f t="shared" si="2"/>
        <v>-1.8407960199004925</v>
      </c>
      <c r="N12" s="4">
        <f t="shared" si="2"/>
        <v>13.482007095793215</v>
      </c>
      <c r="O12" s="4">
        <f t="shared" si="2"/>
        <v>-15.497990174184906</v>
      </c>
      <c r="P12" s="1">
        <v>-30</v>
      </c>
      <c r="Q12" s="1">
        <v>9</v>
      </c>
      <c r="R12" s="4">
        <f t="shared" si="3"/>
        <v>-15.155709342560552</v>
      </c>
      <c r="S12" s="4">
        <f t="shared" si="3"/>
        <v>-1.3050570962479524</v>
      </c>
      <c r="T12" s="4">
        <f t="shared" si="3"/>
        <v>36.363636363636353</v>
      </c>
      <c r="U12" s="4">
        <f t="shared" si="3"/>
        <v>-15.393939393939393</v>
      </c>
      <c r="V12" s="18">
        <f t="shared" si="3"/>
        <v>-2.5787965616045794</v>
      </c>
      <c r="W12" s="18">
        <f t="shared" si="3"/>
        <v>48.970588235294123</v>
      </c>
      <c r="X12" s="35">
        <v>-3.8993089832181638</v>
      </c>
      <c r="Y12" s="35">
        <f t="shared" ref="Y12:AA14" si="4">(Y6/X6-1)*100</f>
        <v>2.003081664098616</v>
      </c>
      <c r="Z12" s="37">
        <f t="shared" si="4"/>
        <v>-14.350453172205436</v>
      </c>
      <c r="AA12" s="37">
        <f t="shared" si="4"/>
        <v>-16.460905349794242</v>
      </c>
    </row>
    <row r="13" spans="1:27" ht="12.95" customHeight="1" x14ac:dyDescent="0.2">
      <c r="A13" s="24" t="s">
        <v>1</v>
      </c>
      <c r="B13" s="4">
        <v>-47</v>
      </c>
      <c r="C13" s="4">
        <f t="shared" si="0"/>
        <v>-14.67391304347826</v>
      </c>
      <c r="D13" s="4">
        <f t="shared" si="0"/>
        <v>-14.649681528662416</v>
      </c>
      <c r="E13" s="4">
        <f t="shared" si="0"/>
        <v>-17.910447761194025</v>
      </c>
      <c r="F13" s="1">
        <v>5</v>
      </c>
      <c r="G13" s="1">
        <v>-9</v>
      </c>
      <c r="H13" s="1">
        <v>-7</v>
      </c>
      <c r="I13" s="1">
        <v>22</v>
      </c>
      <c r="J13" s="4">
        <f t="shared" si="1"/>
        <v>3.3333333333333437</v>
      </c>
      <c r="K13" s="4">
        <f t="shared" si="1"/>
        <v>1.6129032258064502</v>
      </c>
      <c r="L13" s="4">
        <v>-94</v>
      </c>
      <c r="M13" s="4">
        <f t="shared" si="2"/>
        <v>7.4999999999999956</v>
      </c>
      <c r="N13" s="4">
        <f t="shared" si="2"/>
        <v>395.34883720930242</v>
      </c>
      <c r="O13" s="4">
        <f t="shared" si="2"/>
        <v>56.338028169014073</v>
      </c>
      <c r="P13" s="1">
        <v>44</v>
      </c>
      <c r="Q13" s="1">
        <v>1</v>
      </c>
      <c r="R13" s="4">
        <f t="shared" si="3"/>
        <v>6.8181818181818343</v>
      </c>
      <c r="S13" s="4">
        <f t="shared" si="3"/>
        <v>3.2882011605415817</v>
      </c>
      <c r="T13" s="4">
        <f t="shared" si="3"/>
        <v>44.007490636704127</v>
      </c>
      <c r="U13" s="4">
        <f t="shared" si="3"/>
        <v>18.725617685305586</v>
      </c>
      <c r="V13" s="18">
        <f t="shared" si="3"/>
        <v>-38.225629791894853</v>
      </c>
      <c r="W13" s="18">
        <f t="shared" si="3"/>
        <v>70.212765957446805</v>
      </c>
      <c r="X13" s="35">
        <v>10.624999999999996</v>
      </c>
      <c r="Y13" s="35">
        <f t="shared" si="4"/>
        <v>3.9548022598870025</v>
      </c>
      <c r="Z13" s="37">
        <f t="shared" si="4"/>
        <v>2.3550724637681153</v>
      </c>
      <c r="AA13" s="37">
        <f t="shared" si="4"/>
        <v>24.95575221238937</v>
      </c>
    </row>
    <row r="14" spans="1:27" ht="12.95" customHeight="1" x14ac:dyDescent="0.2">
      <c r="A14" s="25" t="s">
        <v>2</v>
      </c>
      <c r="B14" s="4">
        <v>41</v>
      </c>
      <c r="C14" s="4">
        <f t="shared" si="0"/>
        <v>-15.953947368421051</v>
      </c>
      <c r="D14" s="4">
        <f t="shared" si="0"/>
        <v>6.4579256360078219</v>
      </c>
      <c r="E14" s="4">
        <f t="shared" si="0"/>
        <v>0.91911764705883137</v>
      </c>
      <c r="F14" s="1">
        <v>27</v>
      </c>
      <c r="G14" s="1">
        <v>2</v>
      </c>
      <c r="H14" s="1">
        <v>71</v>
      </c>
      <c r="I14" s="1">
        <v>4</v>
      </c>
      <c r="J14" s="4">
        <f t="shared" si="1"/>
        <v>-2.4409448818897617</v>
      </c>
      <c r="K14" s="4">
        <f t="shared" si="1"/>
        <v>-31.638418079096041</v>
      </c>
      <c r="L14" s="4">
        <v>17</v>
      </c>
      <c r="M14" s="4">
        <f t="shared" si="2"/>
        <v>6.6363636363636402</v>
      </c>
      <c r="N14" s="4">
        <f t="shared" si="2"/>
        <v>5.5697641375390683</v>
      </c>
      <c r="O14" s="4">
        <f t="shared" si="2"/>
        <v>-15.720053835800806</v>
      </c>
      <c r="P14" s="1">
        <v>-15</v>
      </c>
      <c r="Q14" s="1">
        <v>-12</v>
      </c>
      <c r="R14" s="4">
        <f t="shared" si="3"/>
        <v>3.8268596818116674</v>
      </c>
      <c r="S14" s="4">
        <f t="shared" si="3"/>
        <v>41.303147432357811</v>
      </c>
      <c r="T14" s="4">
        <f t="shared" si="3"/>
        <v>31.496678389996081</v>
      </c>
      <c r="U14" s="4">
        <f t="shared" si="3"/>
        <v>-29.933135215453188</v>
      </c>
      <c r="V14" s="18">
        <f t="shared" si="3"/>
        <v>28.77743611494008</v>
      </c>
      <c r="W14" s="18">
        <f t="shared" si="3"/>
        <v>52.408398517908594</v>
      </c>
      <c r="X14" s="35">
        <v>-0.53484602917341917</v>
      </c>
      <c r="Y14" s="35">
        <f t="shared" si="4"/>
        <v>16.223996523817299</v>
      </c>
      <c r="Z14" s="37">
        <f t="shared" si="4"/>
        <v>-21.931956257594177</v>
      </c>
      <c r="AA14" s="37">
        <f t="shared" si="4"/>
        <v>31.96647710266387</v>
      </c>
    </row>
    <row r="15" spans="1:27" ht="12.95" customHeight="1" x14ac:dyDescent="0.2">
      <c r="A15" s="24"/>
      <c r="C15" s="4"/>
      <c r="D15" s="4"/>
      <c r="E15" s="9"/>
      <c r="F15" s="9"/>
      <c r="G15" s="9"/>
      <c r="H15" s="5"/>
      <c r="I15" s="5"/>
      <c r="J15" s="5"/>
      <c r="K15" s="5"/>
      <c r="S15" s="29"/>
      <c r="T15" s="29"/>
      <c r="U15" s="29"/>
      <c r="V15" s="8"/>
      <c r="W15" s="8"/>
      <c r="X15" s="8"/>
      <c r="Y15" s="8"/>
    </row>
    <row r="16" spans="1:27" ht="12.95" customHeight="1" x14ac:dyDescent="0.2">
      <c r="A16" s="24"/>
      <c r="B16" s="41" t="s">
        <v>12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S16" s="29"/>
      <c r="T16" s="29"/>
      <c r="U16" s="29"/>
      <c r="V16" s="8"/>
      <c r="W16" s="8"/>
      <c r="X16" s="8"/>
      <c r="Y16" s="8"/>
    </row>
    <row r="17" spans="1:27" ht="12.95" customHeight="1" x14ac:dyDescent="0.2">
      <c r="A17" s="24" t="s">
        <v>3</v>
      </c>
      <c r="B17" s="6">
        <v>74</v>
      </c>
      <c r="C17" s="11">
        <v>68</v>
      </c>
      <c r="D17" s="5">
        <v>137</v>
      </c>
      <c r="E17" s="1">
        <v>149</v>
      </c>
      <c r="F17" s="27">
        <v>133</v>
      </c>
      <c r="G17" s="27">
        <v>133</v>
      </c>
      <c r="H17" s="27">
        <v>120</v>
      </c>
      <c r="I17" s="1">
        <v>120</v>
      </c>
      <c r="J17" s="1">
        <v>84</v>
      </c>
      <c r="K17" s="1">
        <v>87</v>
      </c>
      <c r="L17" s="1">
        <v>96</v>
      </c>
      <c r="M17" s="1">
        <v>72.400000000000006</v>
      </c>
      <c r="N17" s="1">
        <v>144</v>
      </c>
      <c r="O17" s="1">
        <v>114.4</v>
      </c>
      <c r="P17" s="1">
        <v>86.7</v>
      </c>
      <c r="Q17" s="1">
        <v>107.8</v>
      </c>
      <c r="R17" s="1">
        <v>88.5</v>
      </c>
      <c r="S17" s="5">
        <v>75.900000000000006</v>
      </c>
      <c r="T17" s="5">
        <v>92.9</v>
      </c>
      <c r="U17" s="5">
        <v>94.1</v>
      </c>
      <c r="V17" s="8">
        <v>100.1</v>
      </c>
      <c r="W17" s="8">
        <v>100.6</v>
      </c>
      <c r="X17" s="32">
        <v>81</v>
      </c>
      <c r="Y17" s="32">
        <v>109.3</v>
      </c>
      <c r="Z17" s="1">
        <v>100.5</v>
      </c>
      <c r="AA17" s="1">
        <v>93</v>
      </c>
    </row>
    <row r="18" spans="1:27" ht="12.95" customHeight="1" x14ac:dyDescent="0.2">
      <c r="A18" s="24" t="s">
        <v>4</v>
      </c>
      <c r="B18" s="7">
        <v>3908</v>
      </c>
      <c r="C18" s="7">
        <v>4047</v>
      </c>
      <c r="D18" s="7">
        <v>3874</v>
      </c>
      <c r="E18" s="1">
        <v>4597</v>
      </c>
      <c r="F18" s="27">
        <v>4451</v>
      </c>
      <c r="G18" s="27">
        <v>4258</v>
      </c>
      <c r="H18" s="27">
        <v>4231</v>
      </c>
      <c r="I18" s="1">
        <v>4259</v>
      </c>
      <c r="J18" s="1">
        <v>4421</v>
      </c>
      <c r="K18" s="1">
        <v>4247</v>
      </c>
      <c r="L18" s="1">
        <v>180</v>
      </c>
      <c r="M18" s="1">
        <v>190.9</v>
      </c>
      <c r="N18" s="1">
        <v>676</v>
      </c>
      <c r="O18" s="1">
        <v>968.1</v>
      </c>
      <c r="P18" s="1">
        <v>1552.8</v>
      </c>
      <c r="Q18" s="1">
        <v>1400.2</v>
      </c>
      <c r="R18" s="1">
        <v>1427.4</v>
      </c>
      <c r="S18" s="5">
        <v>1413.9</v>
      </c>
      <c r="T18" s="5">
        <v>2944.9</v>
      </c>
      <c r="U18" s="5">
        <v>3175.1</v>
      </c>
      <c r="V18" s="8">
        <v>1870.3</v>
      </c>
      <c r="W18" s="8">
        <v>3302.6</v>
      </c>
      <c r="X18" s="32">
        <v>3343.1</v>
      </c>
      <c r="Y18" s="32">
        <v>3606.6</v>
      </c>
      <c r="Z18" s="1">
        <v>3901.7</v>
      </c>
      <c r="AA18" s="1">
        <v>5356.1</v>
      </c>
    </row>
    <row r="19" spans="1:27" ht="12.95" customHeight="1" x14ac:dyDescent="0.2">
      <c r="A19" s="24" t="s">
        <v>7</v>
      </c>
      <c r="B19" s="12">
        <f t="shared" ref="B19:E20" si="5">B6/B17</f>
        <v>1.1351351351351351</v>
      </c>
      <c r="C19" s="12">
        <f t="shared" si="5"/>
        <v>0.91176470588235292</v>
      </c>
      <c r="D19" s="12">
        <f t="shared" si="5"/>
        <v>0.93430656934306566</v>
      </c>
      <c r="E19" s="12">
        <f t="shared" si="5"/>
        <v>1.2953020134228188</v>
      </c>
      <c r="F19" s="13">
        <v>1.21</v>
      </c>
      <c r="G19" s="1">
        <v>1.08</v>
      </c>
      <c r="H19" s="1">
        <v>1.06</v>
      </c>
      <c r="I19" s="1">
        <v>1.1399999999999999</v>
      </c>
      <c r="J19" s="12">
        <f>J6/J17</f>
        <v>1.2857142857142858</v>
      </c>
      <c r="K19" s="12">
        <f>K6/K17</f>
        <v>1.1494252873563218</v>
      </c>
      <c r="L19" s="12">
        <v>2.09</v>
      </c>
      <c r="M19" s="12">
        <f>M6/M17</f>
        <v>2.7251381215469612</v>
      </c>
      <c r="N19" s="12">
        <v>1.56</v>
      </c>
      <c r="O19" s="12">
        <v>1.6</v>
      </c>
      <c r="P19" s="1">
        <v>132.5</v>
      </c>
      <c r="Q19" s="1">
        <v>1.34</v>
      </c>
      <c r="R19" s="12">
        <f t="shared" ref="R19:U20" si="6">R6/R17</f>
        <v>1.3853107344632767</v>
      </c>
      <c r="S19" s="12">
        <f t="shared" si="6"/>
        <v>1.5942028985507246</v>
      </c>
      <c r="T19" s="12">
        <f t="shared" si="6"/>
        <v>1.7761033369214208</v>
      </c>
      <c r="U19" s="12">
        <f>U6/U17</f>
        <v>1.4835281615302869</v>
      </c>
      <c r="V19" s="33">
        <f>V6/V17</f>
        <v>1.3586413586413588</v>
      </c>
      <c r="W19" s="33">
        <f>W6/W17</f>
        <v>2.0139165009940356</v>
      </c>
      <c r="X19" s="30">
        <v>2.4037037037037035</v>
      </c>
      <c r="Y19" s="30">
        <f t="shared" ref="Y19:AA20" si="7">Y6/Y17</f>
        <v>1.8170173833485819</v>
      </c>
      <c r="Z19" s="37">
        <f t="shared" si="7"/>
        <v>1.6925373134328359</v>
      </c>
      <c r="AA19" s="37">
        <f t="shared" si="7"/>
        <v>1.5279569892473117</v>
      </c>
    </row>
    <row r="20" spans="1:27" ht="12.95" customHeight="1" x14ac:dyDescent="0.2">
      <c r="A20" s="24" t="s">
        <v>8</v>
      </c>
      <c r="B20" s="12">
        <f t="shared" si="5"/>
        <v>2.3541453428863868E-2</v>
      </c>
      <c r="C20" s="12">
        <f t="shared" si="5"/>
        <v>1.939708425994564E-2</v>
      </c>
      <c r="D20" s="12">
        <f t="shared" si="5"/>
        <v>1.7294785751161591E-2</v>
      </c>
      <c r="E20" s="12">
        <f t="shared" si="5"/>
        <v>1.1964324559495323E-2</v>
      </c>
      <c r="F20" s="13">
        <v>0.01</v>
      </c>
      <c r="G20" s="1">
        <v>0.01</v>
      </c>
      <c r="H20" s="1">
        <v>0.01</v>
      </c>
      <c r="I20" s="1">
        <v>0.01</v>
      </c>
      <c r="J20" s="12">
        <f>J7/J18</f>
        <v>1.4023976475910428E-2</v>
      </c>
      <c r="K20" s="12">
        <f>K7/K18</f>
        <v>1.483400047092065E-2</v>
      </c>
      <c r="L20" s="12">
        <v>0.02</v>
      </c>
      <c r="M20" s="12">
        <f>M7/M18</f>
        <v>2.2524882137244628E-2</v>
      </c>
      <c r="N20" s="12">
        <v>0.03</v>
      </c>
      <c r="O20" s="12">
        <v>0.3</v>
      </c>
      <c r="P20" s="1">
        <v>48.1</v>
      </c>
      <c r="Q20" s="1">
        <v>0.03</v>
      </c>
      <c r="R20" s="12">
        <f t="shared" si="6"/>
        <v>3.6219700154126386E-2</v>
      </c>
      <c r="S20" s="12">
        <f t="shared" si="6"/>
        <v>3.776787608741778E-2</v>
      </c>
      <c r="T20" s="12">
        <f t="shared" si="6"/>
        <v>2.6112941016672893E-2</v>
      </c>
      <c r="U20" s="12">
        <f t="shared" si="6"/>
        <v>2.8754999842524644E-2</v>
      </c>
      <c r="V20" s="33">
        <f>V7/V18</f>
        <v>3.0155590012297492E-2</v>
      </c>
      <c r="W20" s="33">
        <f>W7/W18</f>
        <v>2.9068007024768364E-2</v>
      </c>
      <c r="X20" s="30">
        <v>3.1766922915856539E-2</v>
      </c>
      <c r="Y20" s="30">
        <f t="shared" si="7"/>
        <v>3.0610547329895193E-2</v>
      </c>
      <c r="Z20" s="37">
        <f t="shared" si="7"/>
        <v>2.8961734628495273E-2</v>
      </c>
      <c r="AA20" s="37">
        <f t="shared" si="7"/>
        <v>2.6362465226564099E-2</v>
      </c>
    </row>
    <row r="21" spans="1:27" ht="12.95" customHeight="1" x14ac:dyDescent="0.2">
      <c r="A21" s="24"/>
      <c r="B21" s="4"/>
      <c r="C21" s="4"/>
      <c r="D21" s="4"/>
      <c r="E21" s="9"/>
      <c r="F21" s="12"/>
      <c r="G21" s="9"/>
      <c r="H21" s="5"/>
      <c r="I21" s="5"/>
      <c r="J21" s="5"/>
      <c r="K21" s="5"/>
      <c r="S21" s="29"/>
      <c r="T21" s="29"/>
      <c r="U21" s="29"/>
      <c r="V21" s="8"/>
      <c r="W21" s="8"/>
      <c r="X21" s="8"/>
      <c r="Y21" s="8"/>
    </row>
    <row r="22" spans="1:27" ht="12.95" customHeight="1" x14ac:dyDescent="0.2">
      <c r="A22" s="24"/>
      <c r="B22" s="41" t="s">
        <v>11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R22" s="8"/>
      <c r="S22" s="30"/>
      <c r="T22" s="30"/>
      <c r="U22" s="30"/>
      <c r="V22" s="8"/>
      <c r="W22" s="8"/>
      <c r="X22" s="8"/>
      <c r="Y22" s="8"/>
    </row>
    <row r="23" spans="1:27" ht="12.95" customHeight="1" x14ac:dyDescent="0.2">
      <c r="A23" s="24" t="s">
        <v>5</v>
      </c>
      <c r="B23" s="19">
        <v>-14</v>
      </c>
      <c r="C23" s="19">
        <v>-8</v>
      </c>
      <c r="D23" s="17">
        <v>101</v>
      </c>
      <c r="E23" s="8">
        <v>9</v>
      </c>
      <c r="F23" s="1">
        <v>-11</v>
      </c>
      <c r="G23" s="1">
        <v>0</v>
      </c>
      <c r="H23" s="1">
        <v>-9</v>
      </c>
      <c r="I23" s="1">
        <v>0</v>
      </c>
      <c r="J23" s="18">
        <f>(J17/I17-1)*100</f>
        <v>-30.000000000000004</v>
      </c>
      <c r="K23" s="18">
        <f>(K17/J17-1)*100</f>
        <v>3.5714285714285809</v>
      </c>
      <c r="L23" s="18">
        <v>10</v>
      </c>
      <c r="M23" s="18">
        <f t="shared" ref="M23:O24" si="8">(M17/L17-1)*100</f>
        <v>-24.583333333333325</v>
      </c>
      <c r="N23" s="18">
        <f t="shared" si="8"/>
        <v>98.895027624309378</v>
      </c>
      <c r="O23" s="18">
        <f t="shared" si="8"/>
        <v>-20.55555555555555</v>
      </c>
      <c r="P23" s="1">
        <v>-24</v>
      </c>
      <c r="Q23" s="1">
        <v>24</v>
      </c>
      <c r="R23" s="30">
        <f t="shared" ref="R23:T24" si="9">R17/Q17*100-100</f>
        <v>-17.903525046382185</v>
      </c>
      <c r="S23" s="30">
        <f t="shared" si="9"/>
        <v>-14.237288135593218</v>
      </c>
      <c r="T23" s="30">
        <f t="shared" si="9"/>
        <v>22.397891963109345</v>
      </c>
      <c r="U23" s="30">
        <f>U17/T17*100-100</f>
        <v>1.2917115177610157</v>
      </c>
      <c r="V23" s="32">
        <f>(V17/U17-1)*100</f>
        <v>6.3761955366631318</v>
      </c>
      <c r="W23" s="32">
        <f>(W17/V17-1)*100</f>
        <v>0.49950049950049369</v>
      </c>
      <c r="X23" s="34">
        <v>-19.483101391650091</v>
      </c>
      <c r="Y23" s="34">
        <f>(Y17/X17-1)*100</f>
        <v>34.938271604938279</v>
      </c>
      <c r="Z23" s="32">
        <f>(Z17/Y17-1)*100</f>
        <v>-8.0512351326623932</v>
      </c>
      <c r="AA23" s="32">
        <f>(AA17/Z17-1)*100</f>
        <v>-7.4626865671641784</v>
      </c>
    </row>
    <row r="24" spans="1:27" ht="12.95" customHeight="1" x14ac:dyDescent="0.2">
      <c r="A24" s="26" t="s">
        <v>6</v>
      </c>
      <c r="B24" s="20">
        <v>2</v>
      </c>
      <c r="C24" s="20">
        <f>(C18/B18-1)*100</f>
        <v>3.5568065506653035</v>
      </c>
      <c r="D24" s="21">
        <v>-4</v>
      </c>
      <c r="E24" s="2">
        <v>19</v>
      </c>
      <c r="F24" s="2">
        <v>-3</v>
      </c>
      <c r="G24" s="2">
        <v>-4</v>
      </c>
      <c r="H24" s="2">
        <v>-1</v>
      </c>
      <c r="I24" s="2">
        <v>1</v>
      </c>
      <c r="J24" s="20">
        <f>(J18/I18-1)*100</f>
        <v>3.8037097910307516</v>
      </c>
      <c r="K24" s="20">
        <f>(K18/J18-1)*100</f>
        <v>-3.9357611400135717</v>
      </c>
      <c r="L24" s="20">
        <v>-96</v>
      </c>
      <c r="M24" s="20">
        <f t="shared" si="8"/>
        <v>6.0555555555555696</v>
      </c>
      <c r="N24" s="20">
        <f t="shared" si="8"/>
        <v>254.11210057621793</v>
      </c>
      <c r="O24" s="20">
        <f t="shared" si="8"/>
        <v>43.210059171597635</v>
      </c>
      <c r="P24" s="2">
        <v>60</v>
      </c>
      <c r="Q24" s="2">
        <v>-10</v>
      </c>
      <c r="R24" s="31">
        <f t="shared" si="9"/>
        <v>1.9425796314812089</v>
      </c>
      <c r="S24" s="31">
        <f t="shared" si="9"/>
        <v>-0.94577553593947528</v>
      </c>
      <c r="T24" s="31">
        <f t="shared" si="9"/>
        <v>108.28205672254049</v>
      </c>
      <c r="U24" s="31">
        <f>U18/T18*100-100</f>
        <v>7.8169037997894577</v>
      </c>
      <c r="V24" s="20">
        <f>(V18/U18-1)*100</f>
        <v>-41.094768668703352</v>
      </c>
      <c r="W24" s="20">
        <f>(W18/V18-1)*100</f>
        <v>76.58129711810939</v>
      </c>
      <c r="X24" s="36">
        <v>1.2263065463574252</v>
      </c>
      <c r="Y24" s="36">
        <f>(Y18/X18-1)*100</f>
        <v>7.8819060153749509</v>
      </c>
      <c r="Z24" s="38">
        <f>(Z18/Y18-1)*100</f>
        <v>8.1822214828370257</v>
      </c>
      <c r="AA24" s="38">
        <f>(AA19/Z19-1)*100</f>
        <v>-9.7238815876808822</v>
      </c>
    </row>
    <row r="25" spans="1:27" ht="12.95" customHeight="1" x14ac:dyDescent="0.2"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27" ht="12.95" customHeight="1" x14ac:dyDescent="0.2">
      <c r="B26" s="8"/>
      <c r="C26" s="8"/>
      <c r="D26" s="8"/>
      <c r="E26" s="8"/>
      <c r="F26" s="8"/>
      <c r="G26" s="8"/>
      <c r="H26" s="8"/>
      <c r="I26" s="8"/>
      <c r="J26" s="8"/>
      <c r="K26" s="8"/>
    </row>
  </sheetData>
  <mergeCells count="4">
    <mergeCell ref="B4:M4"/>
    <mergeCell ref="B10:M10"/>
    <mergeCell ref="B16:M16"/>
    <mergeCell ref="B22:M22"/>
  </mergeCells>
  <phoneticPr fontId="0" type="noConversion"/>
  <pageMargins left="0.75" right="0.75" top="1" bottom="1" header="0.5" footer="0.5"/>
  <pageSetup orientation="landscape" r:id="rId1"/>
  <headerFooter alignWithMargins="0">
    <oddHeader>&amp;LPrepared by State statistical committee of the Republic of Tajikistan with assistance of UNDP Tajikistan</oddHeader>
    <oddFooter>&amp;C&amp;P&amp;Rwww.stat.tj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>International Monetary Fund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rramirzoev</dc:creator>
  <cp:lastModifiedBy>Киёмиддин Ташрифзода</cp:lastModifiedBy>
  <cp:lastPrinted>2005-02-23T11:23:39Z</cp:lastPrinted>
  <dcterms:created xsi:type="dcterms:W3CDTF">2003-07-04T07:08:15Z</dcterms:created>
  <dcterms:modified xsi:type="dcterms:W3CDTF">2026-09-26T05:55:38Z</dcterms:modified>
</cp:coreProperties>
</file>