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5252" yWindow="120" windowWidth="13920" windowHeight="12852" firstSheet="1" activeTab="3"/>
  </bookViews>
  <sheets>
    <sheet name="SUT-2016" sheetId="5" r:id="rId1"/>
    <sheet name="SUT-2016 " sheetId="7" r:id="rId2"/>
    <sheet name="Supply table" sheetId="9" r:id="rId3"/>
    <sheet name="Use table" sheetId="8" r:id="rId4"/>
  </sheets>
  <externalReferences>
    <externalReference r:id="rId5"/>
  </externalReferenc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O68" i="8" l="1"/>
  <c r="BN68" i="8"/>
  <c r="E62" i="8"/>
  <c r="E58" i="8"/>
  <c r="E54" i="8"/>
  <c r="E50" i="8"/>
  <c r="E46" i="8"/>
  <c r="E42" i="8"/>
  <c r="E38" i="8"/>
  <c r="E34" i="8"/>
  <c r="E30" i="8"/>
  <c r="E26" i="8"/>
  <c r="E22" i="8"/>
  <c r="E18" i="8"/>
  <c r="E15" i="8"/>
  <c r="E14" i="8"/>
  <c r="E10" i="8"/>
  <c r="BM68" i="8"/>
  <c r="BK68" i="8"/>
  <c r="E7" i="8" l="1"/>
  <c r="E8" i="8"/>
  <c r="E12" i="8"/>
  <c r="E13" i="8"/>
  <c r="E16" i="8"/>
  <c r="E20" i="8"/>
  <c r="E24" i="8"/>
  <c r="E28" i="8"/>
  <c r="E32" i="8"/>
  <c r="E36" i="8"/>
  <c r="E40" i="8"/>
  <c r="E44" i="8"/>
  <c r="E48" i="8"/>
  <c r="E52" i="8"/>
  <c r="E56" i="8"/>
  <c r="E60" i="8"/>
  <c r="E63" i="8"/>
  <c r="BI68" i="8"/>
  <c r="E9" i="8"/>
  <c r="E11" i="8"/>
  <c r="E17" i="8"/>
  <c r="E19" i="8"/>
  <c r="E21" i="8"/>
  <c r="E23" i="8"/>
  <c r="E25" i="8"/>
  <c r="E27" i="8"/>
  <c r="E29" i="8"/>
  <c r="E31" i="8"/>
  <c r="E33" i="8"/>
  <c r="E35" i="8"/>
  <c r="E37" i="8"/>
  <c r="E39" i="8"/>
  <c r="E41" i="8"/>
  <c r="E43" i="8"/>
  <c r="E45" i="8"/>
  <c r="E47" i="8"/>
  <c r="E49" i="8"/>
  <c r="E51" i="8"/>
  <c r="E53" i="8"/>
  <c r="E55" i="8"/>
  <c r="E57" i="8"/>
  <c r="E59" i="8"/>
  <c r="E61" i="8"/>
  <c r="BL68" i="8" l="1"/>
  <c r="BJ68" i="8"/>
  <c r="BP68" i="8"/>
  <c r="BQ68" i="8" l="1"/>
  <c r="J83" i="5" l="1"/>
  <c r="L81" i="5"/>
  <c r="J81" i="5"/>
  <c r="L80" i="5"/>
  <c r="X71" i="5"/>
  <c r="D71" i="5"/>
  <c r="X69" i="5"/>
  <c r="L68" i="5"/>
  <c r="L70" i="5" s="1"/>
  <c r="K68" i="5"/>
  <c r="K71" i="5" s="1"/>
  <c r="I68" i="5"/>
  <c r="I70" i="5" s="1"/>
  <c r="H68" i="5"/>
  <c r="H70" i="5" s="1"/>
  <c r="G68" i="5"/>
  <c r="G70" i="5" s="1"/>
  <c r="E68" i="5"/>
  <c r="E70" i="5" s="1"/>
  <c r="D68" i="5"/>
  <c r="G71" i="5" s="1"/>
  <c r="X67" i="5"/>
  <c r="X66" i="5"/>
  <c r="M65" i="5"/>
  <c r="X65" i="5" s="1"/>
  <c r="F65" i="5"/>
  <c r="M64" i="5"/>
  <c r="X64" i="5" s="1"/>
  <c r="F64" i="5"/>
  <c r="M63" i="5"/>
  <c r="X63" i="5" s="1"/>
  <c r="F63" i="5"/>
  <c r="M62" i="5"/>
  <c r="X62" i="5" s="1"/>
  <c r="F62" i="5"/>
  <c r="M61" i="5"/>
  <c r="X61" i="5" s="1"/>
  <c r="F61" i="5"/>
  <c r="M60" i="5"/>
  <c r="X60" i="5" s="1"/>
  <c r="F60" i="5"/>
  <c r="M59" i="5"/>
  <c r="X59" i="5" s="1"/>
  <c r="F59" i="5"/>
  <c r="X58" i="5"/>
  <c r="M58" i="5"/>
  <c r="F58" i="5"/>
  <c r="M57" i="5"/>
  <c r="X57" i="5" s="1"/>
  <c r="F57" i="5"/>
  <c r="M56" i="5"/>
  <c r="X56" i="5" s="1"/>
  <c r="F56" i="5"/>
  <c r="M55" i="5"/>
  <c r="X55" i="5" s="1"/>
  <c r="F55" i="5"/>
  <c r="M54" i="5"/>
  <c r="X54" i="5" s="1"/>
  <c r="F54" i="5"/>
  <c r="M53" i="5"/>
  <c r="X53" i="5" s="1"/>
  <c r="F53" i="5"/>
  <c r="M52" i="5"/>
  <c r="X52" i="5" s="1"/>
  <c r="F52" i="5"/>
  <c r="M51" i="5"/>
  <c r="X51" i="5" s="1"/>
  <c r="F51" i="5"/>
  <c r="X50" i="5"/>
  <c r="M50" i="5"/>
  <c r="F50" i="5"/>
  <c r="M49" i="5"/>
  <c r="X49" i="5" s="1"/>
  <c r="F49" i="5"/>
  <c r="M48" i="5"/>
  <c r="X48" i="5" s="1"/>
  <c r="F48" i="5"/>
  <c r="F47" i="5"/>
  <c r="M46" i="5"/>
  <c r="X46" i="5" s="1"/>
  <c r="F46" i="5"/>
  <c r="M45" i="5"/>
  <c r="X45" i="5" s="1"/>
  <c r="F45" i="5"/>
  <c r="M44" i="5"/>
  <c r="X44" i="5" s="1"/>
  <c r="F44" i="5"/>
  <c r="X43" i="5"/>
  <c r="M43" i="5"/>
  <c r="F43" i="5"/>
  <c r="M42" i="5"/>
  <c r="X42" i="5" s="1"/>
  <c r="F42" i="5"/>
  <c r="M41" i="5"/>
  <c r="X41" i="5" s="1"/>
  <c r="F41" i="5"/>
  <c r="M40" i="5"/>
  <c r="X40" i="5" s="1"/>
  <c r="F40" i="5"/>
  <c r="M39" i="5"/>
  <c r="X39" i="5" s="1"/>
  <c r="F39" i="5"/>
  <c r="M38" i="5"/>
  <c r="X38" i="5" s="1"/>
  <c r="F38" i="5"/>
  <c r="M37" i="5"/>
  <c r="X37" i="5" s="1"/>
  <c r="F37" i="5"/>
  <c r="M36" i="5"/>
  <c r="X36" i="5" s="1"/>
  <c r="F36" i="5"/>
  <c r="X35" i="5"/>
  <c r="M35" i="5"/>
  <c r="F35" i="5"/>
  <c r="M34" i="5"/>
  <c r="X34" i="5" s="1"/>
  <c r="F34" i="5"/>
  <c r="M33" i="5"/>
  <c r="X33" i="5" s="1"/>
  <c r="F33" i="5"/>
  <c r="M32" i="5"/>
  <c r="X32" i="5" s="1"/>
  <c r="F32" i="5"/>
  <c r="M31" i="5"/>
  <c r="X31" i="5" s="1"/>
  <c r="F31" i="5"/>
  <c r="M30" i="5"/>
  <c r="X30" i="5" s="1"/>
  <c r="F30" i="5"/>
  <c r="M29" i="5"/>
  <c r="X29" i="5" s="1"/>
  <c r="F29" i="5"/>
  <c r="M28" i="5"/>
  <c r="X28" i="5" s="1"/>
  <c r="F28" i="5"/>
  <c r="X27" i="5"/>
  <c r="M27" i="5"/>
  <c r="F27" i="5"/>
  <c r="M26" i="5"/>
  <c r="X26" i="5" s="1"/>
  <c r="F26" i="5"/>
  <c r="M25" i="5"/>
  <c r="X25" i="5" s="1"/>
  <c r="F25" i="5"/>
  <c r="M24" i="5"/>
  <c r="X24" i="5" s="1"/>
  <c r="F24" i="5"/>
  <c r="M23" i="5"/>
  <c r="X23" i="5" s="1"/>
  <c r="F23" i="5"/>
  <c r="M22" i="5"/>
  <c r="X22" i="5" s="1"/>
  <c r="F22" i="5"/>
  <c r="M21" i="5"/>
  <c r="X21" i="5" s="1"/>
  <c r="F21" i="5"/>
  <c r="M20" i="5"/>
  <c r="X20" i="5" s="1"/>
  <c r="F20" i="5"/>
  <c r="X19" i="5"/>
  <c r="M19" i="5"/>
  <c r="F19" i="5"/>
  <c r="M18" i="5"/>
  <c r="X18" i="5" s="1"/>
  <c r="F18" i="5"/>
  <c r="M17" i="5"/>
  <c r="X17" i="5" s="1"/>
  <c r="F17" i="5"/>
  <c r="M16" i="5"/>
  <c r="X16" i="5" s="1"/>
  <c r="F16" i="5"/>
  <c r="M15" i="5"/>
  <c r="X15" i="5" s="1"/>
  <c r="F15" i="5"/>
  <c r="M14" i="5"/>
  <c r="X14" i="5" s="1"/>
  <c r="F14" i="5"/>
  <c r="M13" i="5"/>
  <c r="X13" i="5" s="1"/>
  <c r="F13" i="5"/>
  <c r="M12" i="5"/>
  <c r="X12" i="5" s="1"/>
  <c r="F12" i="5"/>
  <c r="X11" i="5"/>
  <c r="M11" i="5"/>
  <c r="F11" i="5"/>
  <c r="M10" i="5"/>
  <c r="X10" i="5" s="1"/>
  <c r="F10" i="5"/>
  <c r="M9" i="5"/>
  <c r="X9" i="5" s="1"/>
  <c r="F9" i="5"/>
  <c r="M8" i="5"/>
  <c r="X8" i="5" s="1"/>
  <c r="F8" i="5"/>
  <c r="F68" i="5" s="1"/>
  <c r="L3" i="5"/>
  <c r="K3" i="5"/>
  <c r="I3" i="5"/>
  <c r="H3" i="5"/>
  <c r="G3" i="5"/>
  <c r="E3" i="5"/>
  <c r="K1" i="5"/>
  <c r="L1" i="5" s="1"/>
  <c r="J47" i="5" s="1"/>
  <c r="D72" i="5" l="1"/>
  <c r="D73" i="5" s="1"/>
  <c r="F70" i="5"/>
  <c r="F3" i="5"/>
  <c r="J68" i="5"/>
  <c r="M47" i="5"/>
  <c r="X47" i="5" s="1"/>
  <c r="J1" i="5"/>
  <c r="M68" i="5"/>
  <c r="K70" i="5"/>
  <c r="D70" i="5"/>
  <c r="J70" i="5" l="1"/>
  <c r="J3" i="5"/>
  <c r="X68" i="5"/>
  <c r="M70" i="5"/>
  <c r="X70" i="5" s="1"/>
</calcChain>
</file>

<file path=xl/comments1.xml><?xml version="1.0" encoding="utf-8"?>
<comments xmlns="http://schemas.openxmlformats.org/spreadsheetml/2006/main">
  <authors>
    <author>tc={A308267C-3DCA-454C-86DD-741624087ECF}</author>
    <author>tc={ABB7CA5E-BFF5-624C-85B3-445A6203ED66}</author>
    <author>tc={5AF39E4C-4E35-6340-9D39-1A57A02DD8F5}</author>
    <author>Chesca</author>
    <author>tc={78C9EC17-9ADC-3741-AAD2-6C3994736B6F}</author>
  </authors>
  <commentList>
    <comment ref="O4" author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including DP</t>
        </r>
      </text>
    </comment>
    <comment ref="E14" authorId="1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COMTRADE:  853,273.33</t>
        </r>
      </text>
    </comment>
    <comment ref="R40" authorId="2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2.9 — reported fixed assets from survey; assume that the rest is from informal, govt</t>
        </r>
      </text>
    </comment>
    <comment ref="O50" authorId="3">
      <text>
        <r>
          <rPr>
            <b/>
            <sz val="9"/>
            <color rgb="FF000000"/>
            <rFont val="Tahoma"/>
            <family val="2"/>
          </rPr>
          <t>Chesca: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reduce FISIM</t>
        </r>
      </text>
    </comment>
    <comment ref="O52" authorId="3">
      <text>
        <r>
          <rPr>
            <b/>
            <sz val="9"/>
            <color rgb="FF000000"/>
            <rFont val="Tahoma"/>
            <family val="2"/>
          </rPr>
          <t>Chesca: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add FISIM here</t>
        </r>
      </text>
    </comment>
    <comment ref="P77" authorId="4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SD: (1,454.8)</t>
        </r>
      </text>
    </comment>
  </commentList>
</comments>
</file>

<file path=xl/comments2.xml><?xml version="1.0" encoding="utf-8"?>
<comments xmlns="http://schemas.openxmlformats.org/spreadsheetml/2006/main">
  <authors>
    <author>Сохиба Начмиддинова</author>
  </authors>
  <commentList>
    <comment ref="B64" authorId="0">
      <text>
        <r>
          <rPr>
            <b/>
            <sz val="9"/>
            <color indexed="81"/>
            <rFont val="Tahoma"/>
            <family val="2"/>
            <charset val="204"/>
          </rPr>
          <t>Сохиба Начмиддинова:</t>
        </r>
        <r>
          <rPr>
            <sz val="9"/>
            <color indexed="81"/>
            <rFont val="Tahoma"/>
            <family val="2"/>
            <charset val="204"/>
          </rPr>
          <t xml:space="preserve">
Прямые покупки резидентов за границей сидит на расходы на конечное потребление домохозяйств-резидентов, поэтому Консультанты рассчитали на основе импорта услуг.
Поскольку 5618881 уже входит в общий объем РКПДХ, то для его дезагригирования мы получаем стоимость импорта услуг, но все же общий объем РКПДХ совпадает с оптубликованным общим объемом ВВП.
(28074,17-туризм ПБ)</t>
        </r>
      </text>
    </comment>
  </commentList>
</comments>
</file>

<file path=xl/comments3.xml><?xml version="1.0" encoding="utf-8"?>
<comments xmlns="http://schemas.openxmlformats.org/spreadsheetml/2006/main">
  <authors>
    <author>Sarah Mae Manuel</author>
  </authors>
  <commentList>
    <comment ref="AX4" authorId="0">
      <text>
        <r>
          <rPr>
            <sz val="9"/>
            <color rgb="FF000000"/>
            <rFont val="Tahoma"/>
            <family val="2"/>
          </rPr>
          <t>IC of NACE 73 plus previous initial IC of NACE 72</t>
        </r>
      </text>
    </comment>
  </commentList>
</comments>
</file>

<file path=xl/sharedStrings.xml><?xml version="1.0" encoding="utf-8"?>
<sst xmlns="http://schemas.openxmlformats.org/spreadsheetml/2006/main" count="902" uniqueCount="347">
  <si>
    <t>Use Table of the Republic of Tajikistan, 2016</t>
  </si>
  <si>
    <t>(In Thousand Somoni)</t>
  </si>
  <si>
    <t>Exports</t>
  </si>
  <si>
    <t>Activities of households employing domestic servants and producing goods and services for their own consumption</t>
  </si>
  <si>
    <t>Total Intermediate Consumption</t>
  </si>
  <si>
    <t>Final consumption expenditure of resident households</t>
  </si>
  <si>
    <t>Final consumption expenditure of general government</t>
  </si>
  <si>
    <t>Final consumption expenditure of Non-Profit Institutions serving households</t>
  </si>
  <si>
    <t>Gross fixed capital formation</t>
  </si>
  <si>
    <t>Changes in inventories</t>
  </si>
  <si>
    <t>Total Final Demand</t>
  </si>
  <si>
    <t>Total Use at Purchasers' Price</t>
  </si>
  <si>
    <t>Total Supply at Purchaser's Price</t>
  </si>
  <si>
    <t>Diff</t>
  </si>
  <si>
    <t>Goods</t>
  </si>
  <si>
    <t>Services</t>
  </si>
  <si>
    <t>СКП</t>
  </si>
  <si>
    <t>Всего</t>
  </si>
  <si>
    <t>HFCE</t>
  </si>
  <si>
    <t>GFCE</t>
  </si>
  <si>
    <t>NPISH</t>
  </si>
  <si>
    <t>GFCF</t>
  </si>
  <si>
    <t>CII</t>
  </si>
  <si>
    <t>X</t>
  </si>
  <si>
    <t xml:space="preserve"> </t>
  </si>
  <si>
    <t>01</t>
  </si>
  <si>
    <t>Products of agriculture, hunting and services in these areas</t>
  </si>
  <si>
    <t xml:space="preserve">Подукция сельского хозяйства, охоты и услуги в этих областях </t>
  </si>
  <si>
    <t>02</t>
  </si>
  <si>
    <t>Forestry products, logging and services in these areas</t>
  </si>
  <si>
    <t>Продукция лесного хозяйства, лесозаготовок и услуги в этих  областях</t>
  </si>
  <si>
    <t>05</t>
  </si>
  <si>
    <t>Other fish and fishery products; services in the field of fishing and fish farming</t>
  </si>
  <si>
    <t>Рыба и продукция рыболовства прочая; услуги в области  рыболовства и рыбоводства</t>
  </si>
  <si>
    <t>10</t>
  </si>
  <si>
    <t>Coal and lignite; peat</t>
  </si>
  <si>
    <t>Уголь каменный и лигнит; торф</t>
  </si>
  <si>
    <t>11</t>
  </si>
  <si>
    <t>Crude oil and natural gas; services in the field of oil and gas production, except for survey works</t>
  </si>
  <si>
    <t>Нефть сырая и газ природный; услуги в области добычи нефти и газа, кроме работ изыскательских</t>
  </si>
  <si>
    <t>13</t>
  </si>
  <si>
    <t>Metal ores</t>
  </si>
  <si>
    <t>Руды металлические</t>
  </si>
  <si>
    <t>14</t>
  </si>
  <si>
    <t>Mining and other products</t>
  </si>
  <si>
    <t>Продукция горнодобывающей промышленности  и прочая</t>
  </si>
  <si>
    <t>15</t>
  </si>
  <si>
    <t>Food products, including drinks</t>
  </si>
  <si>
    <t>Продукты пищевые, включая напитки</t>
  </si>
  <si>
    <t>16</t>
  </si>
  <si>
    <t>Tobacco Products</t>
  </si>
  <si>
    <t>Изделия табачные</t>
  </si>
  <si>
    <t>17</t>
  </si>
  <si>
    <t>Textile</t>
  </si>
  <si>
    <t>Текстиль</t>
  </si>
  <si>
    <t>18</t>
  </si>
  <si>
    <t>Clothing; furs</t>
  </si>
  <si>
    <t>Одежда; меха</t>
  </si>
  <si>
    <t>19</t>
  </si>
  <si>
    <t>Leather, leather goods and shoes</t>
  </si>
  <si>
    <t>Кожа, изделия кожаные и обувь</t>
  </si>
  <si>
    <t>20</t>
  </si>
  <si>
    <t>Wood and wood products and cork (except furniture); articles of straw and materials for weaving</t>
  </si>
  <si>
    <t>Древесина и изделия из древесины и пробки (кроме мебели); изделия из соломки и материалов для плетения</t>
  </si>
  <si>
    <t>21</t>
  </si>
  <si>
    <t>Pulp, paper and paper products</t>
  </si>
  <si>
    <t>Целлюлоза, бумага и изделия из бумаги</t>
  </si>
  <si>
    <t>22</t>
  </si>
  <si>
    <t>Printed materials and media</t>
  </si>
  <si>
    <t>Продукция печатная и носители информации</t>
  </si>
  <si>
    <t>23</t>
  </si>
  <si>
    <t>Coke. refined petroleum products and nuclear fuel</t>
  </si>
  <si>
    <t>Кокс. продукция переработки нефти и топливо ядерное</t>
  </si>
  <si>
    <t>24</t>
  </si>
  <si>
    <t>Chemical substances, chemical products and chemical fibers</t>
  </si>
  <si>
    <t>Вещества химические, продукты химические и волокна химические</t>
  </si>
  <si>
    <t>25</t>
  </si>
  <si>
    <t>Rubber and plastic products</t>
  </si>
  <si>
    <t>Изделия резиновые и пластмассовые</t>
  </si>
  <si>
    <t>26</t>
  </si>
  <si>
    <t>Other non-metallic mineral products</t>
  </si>
  <si>
    <t>Изделия минеральные неметаллические прочие</t>
  </si>
  <si>
    <t>27</t>
  </si>
  <si>
    <t>Basic metals</t>
  </si>
  <si>
    <t>Металлы основные</t>
  </si>
  <si>
    <t>28</t>
  </si>
  <si>
    <t>Finished metal products, except machinery and equipment</t>
  </si>
  <si>
    <t>Изделия металлические готовые, кроме машин и оборудования</t>
  </si>
  <si>
    <t>29</t>
  </si>
  <si>
    <t>Machinery and equipment that is not included into other groups</t>
  </si>
  <si>
    <t>Машины и оборудование, не включенные в другие группировки</t>
  </si>
  <si>
    <t>30</t>
  </si>
  <si>
    <t>Office equipment and computing technology (computers)</t>
  </si>
  <si>
    <t>Оборудование офисное и техника вычислительная (компьютеры)</t>
  </si>
  <si>
    <t>31</t>
  </si>
  <si>
    <t>Electric equipment and apparatus, not elsewhere classified</t>
  </si>
  <si>
    <t>Оборудование и аппаратура электрические, не включенные в другие группировки</t>
  </si>
  <si>
    <t>32</t>
  </si>
  <si>
    <t>Equipment and apparatus for radio, television and communications</t>
  </si>
  <si>
    <t>Оборудование и аппаратура для радио, телевидения и связи</t>
  </si>
  <si>
    <t>33</t>
  </si>
  <si>
    <t>Medical instruments and instruments, precision and optical instruments, wrist watches and other</t>
  </si>
  <si>
    <t>Приборы и инструменты медицинские, приборы точные и оптические, часы наручные и прочие</t>
  </si>
  <si>
    <t>34</t>
  </si>
  <si>
    <t>Cars, trailers and semi-trailers</t>
  </si>
  <si>
    <t>Автомобили, прицепы и полуприцепы</t>
  </si>
  <si>
    <t>35</t>
  </si>
  <si>
    <t>Other transportation equipment</t>
  </si>
  <si>
    <t>Оборудование транспортное прочее</t>
  </si>
  <si>
    <t>36</t>
  </si>
  <si>
    <t>Furniture; industrial products not included in other groups</t>
  </si>
  <si>
    <t>Мебель; продукция промышленная, не включенная в другие группировки</t>
  </si>
  <si>
    <t>Services for the recycling of raw materials</t>
  </si>
  <si>
    <t>Услуги по вторичной переработке сырья</t>
  </si>
  <si>
    <t>40</t>
  </si>
  <si>
    <t>Electricity, gas, steam and hot water</t>
  </si>
  <si>
    <t>Электроэнергия, газ, пар и вода горячая</t>
  </si>
  <si>
    <t>41</t>
  </si>
  <si>
    <t>Water collected and purified, water distribution services</t>
  </si>
  <si>
    <t>Вода собранная и очищенная, услуги по распределению воды</t>
  </si>
  <si>
    <t>45</t>
  </si>
  <si>
    <t>Building services</t>
  </si>
  <si>
    <t>Услуги строительные</t>
  </si>
  <si>
    <t>Services for trade, maintenance and repair of motor vehicles and motorcycles; retail motor fuel trading services</t>
  </si>
  <si>
    <t>Услуги по торговле, техническому обслуживанию и ремонту автомобилей и мотоциклов; услуги по торговле розничной топливом моторным</t>
  </si>
  <si>
    <t>Wholesale and commission trade services, excluding motorbikes and motorcycles</t>
  </si>
  <si>
    <t>Услуги по торговле оптовой и комиссионной, кроме торговли автомобилямии мотоциклами</t>
  </si>
  <si>
    <t>Retail trade services, car trade and motorcycle sales, repair services for personal and household goods</t>
  </si>
  <si>
    <t>Услуги по торговле розничной, крометорговли автомобилями и мотоциклами;услуги по ремонту предметов личногопользования и товаров бытовых</t>
  </si>
  <si>
    <t>55</t>
  </si>
  <si>
    <t>Hotel and Restaurant Services</t>
  </si>
  <si>
    <t>Услуги гостиниц и ресторанов</t>
  </si>
  <si>
    <t>60</t>
  </si>
  <si>
    <t>Land transport and pipeline transportation services</t>
  </si>
  <si>
    <t>Услуги сухопутного транспорта и транспортирование по трубопроводам</t>
  </si>
  <si>
    <t>61</t>
  </si>
  <si>
    <t>Water transport services</t>
  </si>
  <si>
    <t>Услуги водного транспорта</t>
  </si>
  <si>
    <t>62</t>
  </si>
  <si>
    <t>Air Transport Services</t>
  </si>
  <si>
    <t>Услуги воздушного транспорта</t>
  </si>
  <si>
    <t>63</t>
  </si>
  <si>
    <t>Transport auxiliary services and additional; travel agency and tour operator services</t>
  </si>
  <si>
    <t>Услуги транспортные вспомогательныеи дополнительные; услуги туристических агентств и туроператоров</t>
  </si>
  <si>
    <t>64</t>
  </si>
  <si>
    <t>Post and telecommunication services</t>
  </si>
  <si>
    <t>Услуги почты и электросвязи</t>
  </si>
  <si>
    <t>65</t>
  </si>
  <si>
    <t>Financial intermediation services, except insurance and pension funding</t>
  </si>
  <si>
    <t>Услуги по финансовому посредничеству, кроме услуг по страхованию и пенсионному обеспечению</t>
  </si>
  <si>
    <t>66</t>
  </si>
  <si>
    <t>Insurance and pension services (except for obligatory social security services)</t>
  </si>
  <si>
    <t>Property related services</t>
  </si>
  <si>
    <t>Услуги, связанные с имуществом недвижимым</t>
  </si>
  <si>
    <t>Services for the rental of machinery and equipment without an operator and rental of personal items and household goods</t>
  </si>
  <si>
    <t>Услуги по предоставлению в аренду машин и оборудования без оператора и по прокату предметов личного пользования и товаров бытовых</t>
  </si>
  <si>
    <t>Computer services and related services</t>
  </si>
  <si>
    <t>Услуги компьютерные и услуги, связанные с ними</t>
  </si>
  <si>
    <t>R &amp; D services</t>
  </si>
  <si>
    <t>Услуги по исследованиям и разработкам</t>
  </si>
  <si>
    <t>Other services provided to consumers</t>
  </si>
  <si>
    <t>Услуги прочие, предоставляемые потребителям</t>
  </si>
  <si>
    <t>75</t>
  </si>
  <si>
    <t>Public administration and defense services provided to society as a whole; compulsory social security services</t>
  </si>
  <si>
    <t>Услуги в области государственного управления и обороны, предоставляемые обществу в целом; услуги по обязательному социальному обеспечению</t>
  </si>
  <si>
    <t>80</t>
  </si>
  <si>
    <t>Education services</t>
  </si>
  <si>
    <t>Услуги в области образования</t>
  </si>
  <si>
    <t>85</t>
  </si>
  <si>
    <t>Health and social services</t>
  </si>
  <si>
    <t>Услуги в области здравоохранения и социального обслуживания населения</t>
  </si>
  <si>
    <t>90</t>
  </si>
  <si>
    <t>Sewerage, waste disposal, sanitization and similar services</t>
  </si>
  <si>
    <t>Услуги по канализации, удалению отходов, санитарной обработке и услугианалогичные</t>
  </si>
  <si>
    <t>91</t>
  </si>
  <si>
    <t>Services of membership organizations not included in other groups</t>
  </si>
  <si>
    <t>Услуги членских организаций, невключенных в другие группировки</t>
  </si>
  <si>
    <t>92</t>
  </si>
  <si>
    <t>Services for organizing recreation, cultural and sporting events</t>
  </si>
  <si>
    <t>Услуги по организации отдыха, культурных и спортивных мероприятий</t>
  </si>
  <si>
    <t>93</t>
  </si>
  <si>
    <t>Other services</t>
  </si>
  <si>
    <t>Услуги прочие</t>
  </si>
  <si>
    <t>d</t>
  </si>
  <si>
    <t>Direct purchases abroad of residents</t>
  </si>
  <si>
    <t>Total</t>
  </si>
  <si>
    <t>GVA</t>
  </si>
  <si>
    <t>Gross Value Added</t>
  </si>
  <si>
    <t>GO</t>
  </si>
  <si>
    <t>Output at BP (from Supply Table)</t>
  </si>
  <si>
    <t>GDP P</t>
  </si>
  <si>
    <t>Exports (pub)</t>
  </si>
  <si>
    <t>GDP E</t>
  </si>
  <si>
    <t>Diff (Level)</t>
  </si>
  <si>
    <t>%Diff</t>
  </si>
  <si>
    <t>GDP P &amp; E (KI 2021)</t>
  </si>
  <si>
    <t>Supply Table of the Republic of Tajikistan, 2016</t>
  </si>
  <si>
    <t>Domestic Supply at Basic Price</t>
  </si>
  <si>
    <t>Imports of Goods and Services</t>
  </si>
  <si>
    <t>Total Supply
at Basic Prices</t>
  </si>
  <si>
    <t>Trade margin of motor vehicle and motorcycles</t>
  </si>
  <si>
    <t>Wholesale trade margin</t>
  </si>
  <si>
    <t>Retail trade margin</t>
  </si>
  <si>
    <t>Transport Margin</t>
  </si>
  <si>
    <t>Taxes on Products</t>
  </si>
  <si>
    <t>Subsidies</t>
  </si>
  <si>
    <t>Импортировать</t>
  </si>
  <si>
    <t xml:space="preserve">Торговая наценка на автомобили и мотоциклы </t>
  </si>
  <si>
    <t>Оптовая торговля</t>
  </si>
  <si>
    <t xml:space="preserve">    Розничная торговля</t>
  </si>
  <si>
    <t>транспорт торговля</t>
  </si>
  <si>
    <t>налог</t>
  </si>
  <si>
    <t>субсидия</t>
  </si>
  <si>
    <t>TOTAL</t>
  </si>
  <si>
    <t>Услуги по страхованию и пенсионному обеспечению (кроме услуг по обязатель-ному социальному обеспечению)</t>
  </si>
  <si>
    <t>Purchases of non-residents in the domestic territory</t>
  </si>
  <si>
    <t>CIF-FOB adjustment</t>
  </si>
  <si>
    <t>OUTPUT</t>
  </si>
  <si>
    <t>TM Adjustments</t>
  </si>
  <si>
    <t>Land TM</t>
  </si>
  <si>
    <t>adj</t>
  </si>
  <si>
    <t>Air TM</t>
  </si>
  <si>
    <t>Balancing diffence</t>
  </si>
  <si>
    <t xml:space="preserve"> (+) resources &gt;</t>
  </si>
  <si>
    <t xml:space="preserve"> (-) uses &gt;</t>
  </si>
  <si>
    <t>Crop and animal production, hunting and related service activities</t>
  </si>
  <si>
    <t>Forestry and logging</t>
  </si>
  <si>
    <t>Fishing and aquaculture</t>
  </si>
  <si>
    <t>Mining of coal and lignite</t>
  </si>
  <si>
    <t>Extraction of crude petroleum and natural gas</t>
  </si>
  <si>
    <t>Mining of metal ores</t>
  </si>
  <si>
    <t>Other Mining Industries</t>
  </si>
  <si>
    <t>Manufacture of food and beverage products</t>
  </si>
  <si>
    <t>Manufacture of tobacco products</t>
  </si>
  <si>
    <t>Manufacture of textiles</t>
  </si>
  <si>
    <t>Manufacture of wearing apparel</t>
  </si>
  <si>
    <t>Manufacture of leather and related products</t>
  </si>
  <si>
    <t>Manufacture of wood and of products of wood and cork, except furniture; manufacture of articles of straw and plaiting materials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</si>
  <si>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</si>
  <si>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</si>
  <si>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</si>
  <si>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</si>
  <si>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rubber and plastic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</si>
  <si>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</si>
  <si>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</si>
  <si>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</si>
  <si>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machinery and equipment n.e.c.</t>
  </si>
  <si>
    <t>Production of electric machines and equipment not included in other groups</t>
  </si>
  <si>
    <t>Production of radio, television and communications</t>
  </si>
  <si>
    <t>Manufacture of motor vehicles, trailers and semi-trailers</t>
  </si>
  <si>
    <t>Manufacture of other transport equipment</t>
  </si>
  <si>
    <t>Manufacture of furniture; other manufacturing</t>
  </si>
  <si>
    <t>Recycling</t>
  </si>
  <si>
    <t>Electricity, gas, steam and hot water supply</t>
  </si>
  <si>
    <t>Collection, purification and distribution of water</t>
  </si>
  <si>
    <t>Construction</t>
  </si>
  <si>
    <t>Wholesale and retail trade and repair of motor vehicles and motorcycles</t>
  </si>
  <si>
    <t>Wholesale trade, except of motor vehicles and motorcycles</t>
  </si>
  <si>
    <t>Retail trade, except of motor vehicles and motorcycles</t>
  </si>
  <si>
    <t>Accommodation and food and beverage serving activities</t>
  </si>
  <si>
    <t>Land transport, pipeline transportation</t>
  </si>
  <si>
    <t>Water transport</t>
  </si>
  <si>
    <t>Air Transport</t>
  </si>
  <si>
    <t>Warehousing and support activities for transportation</t>
  </si>
  <si>
    <t>Post, information and communication</t>
  </si>
  <si>
    <t>Financial service activities, except insurance and pension funding</t>
  </si>
  <si>
    <t>Insurance, reinsurance and pension funding, except compulsorysocial security</t>
  </si>
  <si>
    <t>Real estate transactions, leasing and commercial activities</t>
  </si>
  <si>
    <t>Rental and leasing of machines and equipment</t>
  </si>
  <si>
    <t>Research and development</t>
  </si>
  <si>
    <t>Other business activities </t>
  </si>
  <si>
    <t>Public administration and defence; compulsory social security</t>
  </si>
  <si>
    <t>Education</t>
  </si>
  <si>
    <t>Health and social work</t>
  </si>
  <si>
    <t>Sewage and waste disposal; sanitary treatment and other services</t>
  </si>
  <si>
    <t>Activities of membership organizations not included in other categories</t>
  </si>
  <si>
    <t>Activities in the field of entertainment and entertainment, culture and sports</t>
  </si>
  <si>
    <t>Other personal service activities</t>
  </si>
  <si>
    <t xml:space="preserve">Сельское хозяйство, охота
</t>
  </si>
  <si>
    <t xml:space="preserve">Лесово-дство, лесоза-готовки
</t>
  </si>
  <si>
    <t xml:space="preserve">Рыболовство, рыбоводство
</t>
  </si>
  <si>
    <t xml:space="preserve">Добыча угля и лигнита, добыча торфа 
</t>
  </si>
  <si>
    <t xml:space="preserve">Добыча сырой нефти и природного газа
</t>
  </si>
  <si>
    <t xml:space="preserve">Добыча метал-лических руд
</t>
  </si>
  <si>
    <t xml:space="preserve">Прочие отрасли горнодобывающей про-мышлен-ности
</t>
  </si>
  <si>
    <t xml:space="preserve">Производство пище-вых про-дуктов и напитков
</t>
  </si>
  <si>
    <t xml:space="preserve">Производство табачных изделий
</t>
  </si>
  <si>
    <t xml:space="preserve">Производ-ство текс-тильных изделий
</t>
  </si>
  <si>
    <t xml:space="preserve">Произ-водство одежды; выделка и краше-ние меха
</t>
  </si>
  <si>
    <t xml:space="preserve">Дубление и выделка кожи, про-изводство чемода-нов и обуви
</t>
  </si>
  <si>
    <t xml:space="preserve">Производство древи-сины из деревян-ных и проб-ковых изделий, кроме мебели
</t>
  </si>
  <si>
    <t xml:space="preserve">Произ-водство бумаги и изделий из бумаги
</t>
  </si>
  <si>
    <t xml:space="preserve">Издатель-ское дело, полиграфическая промышленность
</t>
  </si>
  <si>
    <t xml:space="preserve">Произ-водство кокса, продуктов нефтеперегонки
</t>
  </si>
  <si>
    <t xml:space="preserve">Произ-водство хими-ческих веществ и про-дуктов
</t>
  </si>
  <si>
    <t xml:space="preserve">Производство резино-вых и пластмассовых изделий
</t>
  </si>
  <si>
    <t xml:space="preserve">Производство прочих неметаллических мине-ральных продук-тов
</t>
  </si>
  <si>
    <t xml:space="preserve">Металлургическая промышленность
</t>
  </si>
  <si>
    <t xml:space="preserve">Металлообрабатывающая промыш-ленность, кроме производства машин и обору-дование
</t>
  </si>
  <si>
    <t xml:space="preserve">Произ-водство машин и оборудования
</t>
  </si>
  <si>
    <t xml:space="preserve">Производ-ство элек-трических машин и аппаратуры, не включен-ных в другие группировки
</t>
  </si>
  <si>
    <t xml:space="preserve">Производствo радио, телевидения и связи
</t>
  </si>
  <si>
    <t xml:space="preserve">Произ-водство автомо-билей и полупри-цепов
</t>
  </si>
  <si>
    <t xml:space="preserve">Производство прочего транспортного оборудования
</t>
  </si>
  <si>
    <t xml:space="preserve">Произ-водство мебели, производство готовых изделий, не вкл-е в другие категории
</t>
  </si>
  <si>
    <t xml:space="preserve">Вторич-ная перера-ботка
</t>
  </si>
  <si>
    <t xml:space="preserve">Снабже-ние электро-энергией, газом, паром и горячей водой
</t>
  </si>
  <si>
    <t xml:space="preserve">Сбор, очистка и рас-пределение воды
</t>
  </si>
  <si>
    <t xml:space="preserve">Строи-тельство
</t>
  </si>
  <si>
    <t xml:space="preserve">Продажа и ремонт автомобилей и мото-циклов; розничная продажа горючего для транс-портных средств
</t>
  </si>
  <si>
    <t xml:space="preserve">Оптовая торговля
</t>
  </si>
  <si>
    <t xml:space="preserve">Рознич-ная тор-говля, кроме торговли автомобилями, ремонт бытовых товаров
</t>
  </si>
  <si>
    <t xml:space="preserve">Гостинцы и ресто-раны
</t>
  </si>
  <si>
    <t xml:space="preserve">Сухопутный транспорт, транспортировка по трубопроводам
</t>
  </si>
  <si>
    <t xml:space="preserve">Вод-ный транс-порт
</t>
  </si>
  <si>
    <t xml:space="preserve">Воздуш-ный транс-порт
</t>
  </si>
  <si>
    <t xml:space="preserve">Вспомога-тельная транспорт-ная дея-тельность, деятель-ность бюро путе-шествий
</t>
  </si>
  <si>
    <t xml:space="preserve">Почта и связь
</t>
  </si>
  <si>
    <t xml:space="preserve">Финансовое посред-ничество
</t>
  </si>
  <si>
    <t xml:space="preserve">Страхование и пенсион-ное обеспе-чение
</t>
  </si>
  <si>
    <t xml:space="preserve">Операции с недви-жимымимуществом, аренда и коммер-ческая деятель-ность
</t>
  </si>
  <si>
    <t xml:space="preserve">Арен-да машин и обо-рудо-вания
</t>
  </si>
  <si>
    <t xml:space="preserve">Исследоваия и раз-работки
</t>
  </si>
  <si>
    <t xml:space="preserve">Прочая коммер-ческая деятель-ность 
</t>
  </si>
  <si>
    <t>Государ-ственное управле-ние и оборона; обязательное со-циальное стра-хование</t>
  </si>
  <si>
    <t xml:space="preserve">Образо-вание
</t>
  </si>
  <si>
    <t xml:space="preserve">Здраво-охране-ние и социаль-ные услуги
</t>
  </si>
  <si>
    <t xml:space="preserve">Прочие комму-нальные, социаль-ные и персо-нальные услуги
</t>
  </si>
  <si>
    <t xml:space="preserve">Деятельность членских организаций не включенных в другие кате-гории
</t>
  </si>
  <si>
    <t xml:space="preserve">Деятельность в областях организации от-дыха и развле-чений, культуры и спорта
</t>
  </si>
  <si>
    <t xml:space="preserve">Предос-тавление прочих видов услуг
</t>
  </si>
  <si>
    <t>XG</t>
  </si>
  <si>
    <t>XS</t>
  </si>
  <si>
    <t>37</t>
  </si>
  <si>
    <t>50</t>
  </si>
  <si>
    <t>51</t>
  </si>
  <si>
    <t>52</t>
  </si>
  <si>
    <t>Услуги по страхованию и пенсионному обеспечению (кроме услуг по обязатель0ному социальному обеспечению)</t>
  </si>
  <si>
    <t>70</t>
  </si>
  <si>
    <t>71</t>
  </si>
  <si>
    <t>72</t>
  </si>
  <si>
    <t>73</t>
  </si>
  <si>
    <t>74</t>
  </si>
  <si>
    <t>95</t>
  </si>
  <si>
    <t>IC</t>
  </si>
  <si>
    <t>Њамагї</t>
  </si>
  <si>
    <t xml:space="preserve">Прочие коммунальные, социальные и персональные услуги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</si>
</sst>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* #,##0.00_);_(* \(#,##0.00\);_(* &quot;-&quot;??_);_(@_)"/>
    <numFmt numFmtId="165" formatCode="_(* #,##0.0000_);_(* \(#,##0.0000\);_(* &quot;-&quot;??_);_(@_)"/>
    <numFmt numFmtId="166" formatCode="_(* #,##0_);_(* \(#,##0\);_(* &quot;-&quot;??_);_(@_)"/>
    <numFmt numFmtId="167" formatCode="_-* #,##0.00_-;\-* #,##0.00_-;_-* &quot;-&quot;??_-;_-@_-"/>
    <numFmt numFmtId="168" formatCode="_(* #,##0.0_);_(* \(#,##0.0\);_(* &quot;-&quot;??_);_(@_)"/>
    <numFmt numFmtId="169" formatCode="_(* #,##0.000_);_(* \(#,##0.000\);_(* &quot;-&quot;??_);_(@_)"/>
    <numFmt numFmtId="170" formatCode="_(* #,##0.00000_);_(* \(#,##0.00000\);_(* &quot;-&quot;??_);_(@_)"/>
    <numFmt numFmtId="171" formatCode="_(* #,##0.0_);_(* \(#,##0.0\);_(* &quot;-&quot;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Segoe UI"/>
      <family val="2"/>
    </font>
    <font>
      <sz val="10"/>
      <name val="Segoe UI"/>
      <family val="2"/>
    </font>
    <font>
      <sz val="10"/>
      <color theme="1" tint="0.39997558519241921"/>
      <name val="Segoe UI"/>
      <family val="2"/>
    </font>
    <font>
      <b/>
      <sz val="10"/>
      <color theme="1" tint="0.39997558519241921"/>
      <name val="Segoe UI"/>
      <family val="2"/>
    </font>
    <font>
      <sz val="10"/>
      <color rgb="FFC00000"/>
      <name val="Segoe UI"/>
      <family val="2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theme="0" tint="-0.249977111117893"/>
      <name val="Segoe UI"/>
      <family val="2"/>
    </font>
    <font>
      <sz val="10"/>
      <color theme="1"/>
      <name val="Segoe UI"/>
      <family val="2"/>
    </font>
    <font>
      <sz val="10"/>
      <color theme="0" tint="-0.34998626667073579"/>
      <name val="Segoe UI"/>
      <family val="2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rgb="FFFFF092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gray0625">
        <fgColor indexed="15"/>
        <bgColor indexed="9"/>
      </patternFill>
    </fill>
    <fill>
      <patternFill patternType="solid">
        <fgColor rgb="FFE5E5E5"/>
        <bgColor indexed="64"/>
      </patternFill>
    </fill>
    <fill>
      <patternFill patternType="solid">
        <fgColor theme="1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9" fillId="0" borderId="0">
      <alignment vertical="top"/>
    </xf>
    <xf numFmtId="0" fontId="9" fillId="0" borderId="0">
      <alignment vertical="top"/>
    </xf>
  </cellStyleXfs>
  <cellXfs count="168">
    <xf numFmtId="0" fontId="0" fillId="0" borderId="0" xfId="0"/>
    <xf numFmtId="0" fontId="3" fillId="0" borderId="0" xfId="0" applyFont="1"/>
    <xf numFmtId="165" fontId="3" fillId="0" borderId="0" xfId="1" applyNumberFormat="1" applyFont="1"/>
    <xf numFmtId="164" fontId="3" fillId="0" borderId="0" xfId="0" applyNumberFormat="1" applyFont="1"/>
    <xf numFmtId="166" fontId="3" fillId="0" borderId="0" xfId="1" applyNumberFormat="1" applyFont="1"/>
    <xf numFmtId="166" fontId="3" fillId="0" borderId="0" xfId="0" applyNumberFormat="1" applyFont="1"/>
    <xf numFmtId="166" fontId="3" fillId="0" borderId="0" xfId="1" applyNumberFormat="1" applyFont="1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Continuous" vertical="top" wrapText="1"/>
    </xf>
    <xf numFmtId="0" fontId="2" fillId="3" borderId="2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/>
    </xf>
    <xf numFmtId="166" fontId="5" fillId="0" borderId="3" xfId="1" applyNumberFormat="1" applyFont="1" applyBorder="1" applyAlignment="1">
      <alignment horizontal="center"/>
    </xf>
    <xf numFmtId="166" fontId="5" fillId="3" borderId="3" xfId="1" applyNumberFormat="1" applyFont="1" applyFill="1" applyBorder="1" applyAlignment="1">
      <alignment horizontal="center"/>
    </xf>
    <xf numFmtId="166" fontId="5" fillId="3" borderId="5" xfId="0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3" xfId="0" applyFont="1" applyBorder="1"/>
    <xf numFmtId="166" fontId="3" fillId="0" borderId="3" xfId="1" applyNumberFormat="1" applyFont="1" applyFill="1" applyBorder="1"/>
    <xf numFmtId="166" fontId="3" fillId="3" borderId="3" xfId="1" applyNumberFormat="1" applyFont="1" applyFill="1" applyBorder="1"/>
    <xf numFmtId="166" fontId="3" fillId="3" borderId="5" xfId="1" applyNumberFormat="1" applyFont="1" applyFill="1" applyBorder="1"/>
    <xf numFmtId="166" fontId="3" fillId="0" borderId="3" xfId="1" applyNumberFormat="1" applyFont="1" applyBorder="1"/>
    <xf numFmtId="166" fontId="3" fillId="0" borderId="0" xfId="1" applyNumberFormat="1" applyFont="1" applyFill="1"/>
    <xf numFmtId="166" fontId="2" fillId="3" borderId="3" xfId="1" applyNumberFormat="1" applyFont="1" applyFill="1" applyBorder="1"/>
    <xf numFmtId="166" fontId="2" fillId="3" borderId="5" xfId="1" applyNumberFormat="1" applyFont="1" applyFill="1" applyBorder="1"/>
    <xf numFmtId="166" fontId="3" fillId="0" borderId="5" xfId="1" applyNumberFormat="1" applyFont="1" applyBorder="1"/>
    <xf numFmtId="0" fontId="2" fillId="3" borderId="6" xfId="0" applyFont="1" applyFill="1" applyBorder="1"/>
    <xf numFmtId="0" fontId="2" fillId="3" borderId="7" xfId="0" applyFont="1" applyFill="1" applyBorder="1"/>
    <xf numFmtId="166" fontId="2" fillId="3" borderId="7" xfId="1" applyNumberFormat="1" applyFont="1" applyFill="1" applyBorder="1"/>
    <xf numFmtId="166" fontId="2" fillId="3" borderId="8" xfId="1" applyNumberFormat="1" applyFont="1" applyFill="1" applyBorder="1"/>
    <xf numFmtId="0" fontId="2" fillId="5" borderId="0" xfId="0" applyFont="1" applyFill="1"/>
    <xf numFmtId="164" fontId="3" fillId="5" borderId="0" xfId="1" applyFont="1" applyFill="1"/>
    <xf numFmtId="164" fontId="2" fillId="5" borderId="0" xfId="0" applyNumberFormat="1" applyFont="1" applyFill="1" applyAlignment="1">
      <alignment horizontal="right"/>
    </xf>
    <xf numFmtId="166" fontId="3" fillId="5" borderId="0" xfId="1" applyNumberFormat="1" applyFont="1" applyFill="1"/>
    <xf numFmtId="164" fontId="3" fillId="5" borderId="0" xfId="0" applyNumberFormat="1" applyFont="1" applyFill="1" applyAlignment="1">
      <alignment horizontal="right"/>
    </xf>
    <xf numFmtId="166" fontId="3" fillId="5" borderId="0" xfId="0" applyNumberFormat="1" applyFont="1" applyFill="1"/>
    <xf numFmtId="0" fontId="3" fillId="2" borderId="0" xfId="0" applyFont="1" applyFill="1"/>
    <xf numFmtId="0" fontId="3" fillId="5" borderId="0" xfId="0" applyFont="1" applyFill="1" applyAlignment="1">
      <alignment horizontal="left" indent="2"/>
    </xf>
    <xf numFmtId="167" fontId="3" fillId="0" borderId="0" xfId="0" applyNumberFormat="1" applyFont="1"/>
    <xf numFmtId="166" fontId="3" fillId="2" borderId="0" xfId="1" applyNumberFormat="1" applyFont="1" applyFill="1"/>
    <xf numFmtId="165" fontId="3" fillId="2" borderId="0" xfId="1" applyNumberFormat="1" applyFont="1" applyFill="1"/>
    <xf numFmtId="0" fontId="3" fillId="5" borderId="0" xfId="0" applyFont="1" applyFill="1"/>
    <xf numFmtId="164" fontId="6" fillId="5" borderId="0" xfId="0" applyNumberFormat="1" applyFont="1" applyFill="1"/>
    <xf numFmtId="0" fontId="3" fillId="0" borderId="0" xfId="0" applyFont="1" applyAlignment="1">
      <alignment horizontal="right"/>
    </xf>
    <xf numFmtId="166" fontId="3" fillId="0" borderId="9" xfId="1" applyNumberFormat="1" applyFont="1" applyBorder="1"/>
    <xf numFmtId="164" fontId="3" fillId="0" borderId="9" xfId="1" applyFont="1" applyBorder="1"/>
    <xf numFmtId="0" fontId="2" fillId="0" borderId="10" xfId="0" applyFont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164" fontId="2" fillId="0" borderId="10" xfId="1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3" fillId="5" borderId="0" xfId="0" applyNumberFormat="1" applyFont="1" applyFill="1"/>
    <xf numFmtId="166" fontId="3" fillId="0" borderId="0" xfId="1" applyNumberFormat="1" applyFont="1" applyAlignment="1">
      <alignment horizontal="center" vertical="center"/>
    </xf>
    <xf numFmtId="0" fontId="10" fillId="0" borderId="11" xfId="2" applyFont="1" applyBorder="1" applyAlignment="1" applyProtection="1">
      <alignment horizontal="centerContinuous"/>
    </xf>
    <xf numFmtId="0" fontId="10" fillId="0" borderId="12" xfId="2" applyFont="1" applyBorder="1" applyAlignment="1" applyProtection="1">
      <alignment horizontal="center"/>
    </xf>
    <xf numFmtId="0" fontId="9" fillId="0" borderId="13" xfId="2" applyBorder="1" applyAlignment="1" applyProtection="1">
      <alignment horizontal="right"/>
    </xf>
    <xf numFmtId="0" fontId="11" fillId="0" borderId="14" xfId="2" applyFont="1" applyBorder="1" applyAlignment="1" applyProtection="1">
      <alignment horizontal="center"/>
    </xf>
    <xf numFmtId="0" fontId="2" fillId="0" borderId="15" xfId="0" applyFont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164" fontId="2" fillId="0" borderId="15" xfId="1" applyFont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11" fillId="0" borderId="16" xfId="2" applyFont="1" applyBorder="1" applyAlignment="1" applyProtection="1">
      <alignment horizontal="center"/>
    </xf>
    <xf numFmtId="0" fontId="3" fillId="0" borderId="15" xfId="0" applyFont="1" applyBorder="1"/>
    <xf numFmtId="0" fontId="2" fillId="0" borderId="15" xfId="0" applyFont="1" applyBorder="1"/>
    <xf numFmtId="164" fontId="2" fillId="6" borderId="15" xfId="1" applyFont="1" applyFill="1" applyBorder="1"/>
    <xf numFmtId="164" fontId="2" fillId="0" borderId="15" xfId="1" applyFont="1" applyBorder="1"/>
    <xf numFmtId="164" fontId="2" fillId="3" borderId="15" xfId="1" applyFont="1" applyFill="1" applyBorder="1"/>
    <xf numFmtId="166" fontId="3" fillId="6" borderId="15" xfId="1" applyNumberFormat="1" applyFont="1" applyFill="1" applyBorder="1"/>
    <xf numFmtId="166" fontId="3" fillId="0" borderId="15" xfId="1" applyNumberFormat="1" applyFont="1" applyBorder="1"/>
    <xf numFmtId="164" fontId="3" fillId="0" borderId="15" xfId="1" applyFont="1" applyBorder="1"/>
    <xf numFmtId="164" fontId="3" fillId="4" borderId="15" xfId="1" applyFont="1" applyFill="1" applyBorder="1"/>
    <xf numFmtId="166" fontId="3" fillId="3" borderId="15" xfId="1" applyNumberFormat="1" applyFont="1" applyFill="1" applyBorder="1"/>
    <xf numFmtId="3" fontId="12" fillId="8" borderId="17" xfId="2" applyNumberFormat="1" applyFont="1" applyFill="1" applyBorder="1" applyProtection="1">
      <alignment vertical="top"/>
    </xf>
    <xf numFmtId="164" fontId="3" fillId="0" borderId="15" xfId="1" applyFont="1" applyFill="1" applyBorder="1"/>
    <xf numFmtId="166" fontId="3" fillId="4" borderId="15" xfId="1" applyNumberFormat="1" applyFont="1" applyFill="1" applyBorder="1"/>
    <xf numFmtId="166" fontId="3" fillId="0" borderId="15" xfId="1" applyNumberFormat="1" applyFont="1" applyFill="1" applyBorder="1"/>
    <xf numFmtId="166" fontId="3" fillId="7" borderId="15" xfId="1" applyNumberFormat="1" applyFont="1" applyFill="1" applyBorder="1"/>
    <xf numFmtId="0" fontId="3" fillId="0" borderId="15" xfId="0" applyFont="1" applyBorder="1" applyAlignment="1">
      <alignment horizontal="right"/>
    </xf>
    <xf numFmtId="166" fontId="3" fillId="3" borderId="15" xfId="0" applyNumberFormat="1" applyFont="1" applyFill="1" applyBorder="1"/>
    <xf numFmtId="166" fontId="3" fillId="0" borderId="15" xfId="0" applyNumberFormat="1" applyFont="1" applyBorder="1"/>
    <xf numFmtId="0" fontId="2" fillId="3" borderId="15" xfId="0" applyFont="1" applyFill="1" applyBorder="1"/>
    <xf numFmtId="166" fontId="2" fillId="3" borderId="15" xfId="0" applyNumberFormat="1" applyFont="1" applyFill="1" applyBorder="1"/>
    <xf numFmtId="49" fontId="13" fillId="0" borderId="18" xfId="3" applyNumberFormat="1" applyFont="1" applyBorder="1" applyAlignment="1">
      <alignment horizontal="center" vertical="center"/>
    </xf>
    <xf numFmtId="49" fontId="13" fillId="0" borderId="19" xfId="3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6" fontId="3" fillId="0" borderId="21" xfId="1" applyNumberFormat="1" applyFont="1" applyBorder="1"/>
    <xf numFmtId="164" fontId="2" fillId="0" borderId="20" xfId="1" applyFont="1" applyBorder="1"/>
    <xf numFmtId="166" fontId="3" fillId="0" borderId="20" xfId="1" applyNumberFormat="1" applyFont="1" applyFill="1" applyBorder="1"/>
    <xf numFmtId="0" fontId="2" fillId="0" borderId="0" xfId="0" applyFont="1"/>
    <xf numFmtId="165" fontId="2" fillId="0" borderId="0" xfId="1" applyNumberFormat="1" applyFont="1" applyAlignment="1">
      <alignment horizontal="right"/>
    </xf>
    <xf numFmtId="164" fontId="3" fillId="0" borderId="0" xfId="1" applyFont="1"/>
    <xf numFmtId="166" fontId="16" fillId="0" borderId="0" xfId="1" quotePrefix="1" applyNumberFormat="1" applyFont="1"/>
    <xf numFmtId="3" fontId="3" fillId="0" borderId="0" xfId="0" applyNumberFormat="1" applyFont="1"/>
    <xf numFmtId="0" fontId="17" fillId="0" borderId="0" xfId="0" applyFont="1"/>
    <xf numFmtId="166" fontId="2" fillId="0" borderId="0" xfId="1" applyNumberFormat="1" applyFont="1"/>
    <xf numFmtId="0" fontId="2" fillId="0" borderId="0" xfId="0" applyFont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0" fontId="17" fillId="0" borderId="0" xfId="0" applyFont="1" applyAlignment="1">
      <alignment vertical="top"/>
    </xf>
    <xf numFmtId="0" fontId="4" fillId="0" borderId="0" xfId="0" applyFont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164" fontId="5" fillId="0" borderId="0" xfId="1" applyFont="1" applyFill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quotePrefix="1" applyFont="1" applyBorder="1" applyAlignment="1">
      <alignment horizontal="center"/>
    </xf>
    <xf numFmtId="0" fontId="5" fillId="9" borderId="3" xfId="0" applyFont="1" applyFill="1" applyBorder="1" applyAlignment="1">
      <alignment horizontal="center"/>
    </xf>
    <xf numFmtId="166" fontId="5" fillId="0" borderId="3" xfId="1" applyNumberFormat="1" applyFont="1" applyFill="1" applyBorder="1" applyAlignment="1">
      <alignment horizontal="center"/>
    </xf>
    <xf numFmtId="166" fontId="5" fillId="0" borderId="5" xfId="0" applyNumberFormat="1" applyFont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164" fontId="2" fillId="0" borderId="3" xfId="0" applyNumberFormat="1" applyFont="1" applyBorder="1"/>
    <xf numFmtId="166" fontId="3" fillId="9" borderId="3" xfId="1" applyNumberFormat="1" applyFont="1" applyFill="1" applyBorder="1"/>
    <xf numFmtId="166" fontId="3" fillId="10" borderId="3" xfId="1" applyNumberFormat="1" applyFont="1" applyFill="1" applyBorder="1"/>
    <xf numFmtId="164" fontId="17" fillId="0" borderId="0" xfId="0" applyNumberFormat="1" applyFont="1"/>
    <xf numFmtId="166" fontId="3" fillId="11" borderId="3" xfId="1" applyNumberFormat="1" applyFont="1" applyFill="1" applyBorder="1"/>
    <xf numFmtId="166" fontId="17" fillId="0" borderId="0" xfId="0" applyNumberFormat="1" applyFont="1"/>
    <xf numFmtId="166" fontId="3" fillId="12" borderId="3" xfId="1" applyNumberFormat="1" applyFont="1" applyFill="1" applyBorder="1"/>
    <xf numFmtId="170" fontId="17" fillId="0" borderId="0" xfId="0" applyNumberFormat="1" applyFont="1"/>
    <xf numFmtId="0" fontId="3" fillId="13" borderId="4" xfId="0" applyFont="1" applyFill="1" applyBorder="1"/>
    <xf numFmtId="0" fontId="3" fillId="13" borderId="3" xfId="0" applyFont="1" applyFill="1" applyBorder="1"/>
    <xf numFmtId="164" fontId="2" fillId="13" borderId="3" xfId="0" applyNumberFormat="1" applyFont="1" applyFill="1" applyBorder="1"/>
    <xf numFmtId="0" fontId="3" fillId="0" borderId="4" xfId="0" quotePrefix="1" applyFont="1" applyBorder="1"/>
    <xf numFmtId="0" fontId="2" fillId="3" borderId="4" xfId="0" applyFont="1" applyFill="1" applyBorder="1"/>
    <xf numFmtId="0" fontId="2" fillId="3" borderId="3" xfId="0" applyFont="1" applyFill="1" applyBorder="1"/>
    <xf numFmtId="0" fontId="3" fillId="3" borderId="3" xfId="0" applyFont="1" applyFill="1" applyBorder="1"/>
    <xf numFmtId="166" fontId="18" fillId="0" borderId="0" xfId="0" applyNumberFormat="1" applyFont="1"/>
    <xf numFmtId="166" fontId="3" fillId="0" borderId="5" xfId="1" applyNumberFormat="1" applyFont="1" applyFill="1" applyBorder="1"/>
    <xf numFmtId="166" fontId="3" fillId="0" borderId="15" xfId="0" applyNumberFormat="1" applyFont="1" applyFill="1" applyBorder="1"/>
    <xf numFmtId="0" fontId="3" fillId="0" borderId="0" xfId="0" applyFont="1" applyFill="1"/>
    <xf numFmtId="166" fontId="2" fillId="0" borderId="15" xfId="0" applyNumberFormat="1" applyFont="1" applyFill="1" applyBorder="1"/>
    <xf numFmtId="164" fontId="2" fillId="0" borderId="15" xfId="1" applyFont="1" applyFill="1" applyBorder="1"/>
    <xf numFmtId="166" fontId="2" fillId="0" borderId="3" xfId="1" applyNumberFormat="1" applyFont="1" applyFill="1" applyBorder="1"/>
    <xf numFmtId="166" fontId="2" fillId="0" borderId="5" xfId="1" applyNumberFormat="1" applyFont="1" applyFill="1" applyBorder="1"/>
    <xf numFmtId="166" fontId="3" fillId="0" borderId="20" xfId="0" applyNumberFormat="1" applyFont="1" applyFill="1" applyBorder="1"/>
    <xf numFmtId="166" fontId="3" fillId="0" borderId="0" xfId="0" applyNumberFormat="1" applyFont="1" applyFill="1"/>
    <xf numFmtId="164" fontId="3" fillId="0" borderId="0" xfId="1" applyFont="1" applyFill="1"/>
    <xf numFmtId="164" fontId="3" fillId="0" borderId="0" xfId="0" applyNumberFormat="1" applyFont="1" applyFill="1"/>
    <xf numFmtId="166" fontId="2" fillId="0" borderId="7" xfId="1" applyNumberFormat="1" applyFont="1" applyFill="1" applyBorder="1"/>
    <xf numFmtId="166" fontId="2" fillId="0" borderId="8" xfId="1" applyNumberFormat="1" applyFont="1" applyFill="1" applyBorder="1"/>
    <xf numFmtId="0" fontId="2" fillId="0" borderId="0" xfId="0" applyFont="1" applyFill="1"/>
    <xf numFmtId="169" fontId="3" fillId="0" borderId="0" xfId="1" applyNumberFormat="1" applyFont="1" applyFill="1"/>
    <xf numFmtId="171" fontId="3" fillId="0" borderId="0" xfId="0" applyNumberFormat="1" applyFont="1" applyFill="1"/>
    <xf numFmtId="166" fontId="3" fillId="0" borderId="21" xfId="1" applyNumberFormat="1" applyFont="1" applyFill="1" applyBorder="1"/>
    <xf numFmtId="168" fontId="3" fillId="0" borderId="21" xfId="1" applyNumberFormat="1" applyFont="1" applyFill="1" applyBorder="1"/>
    <xf numFmtId="164" fontId="3" fillId="0" borderId="21" xfId="1" applyFont="1" applyFill="1" applyBorder="1"/>
    <xf numFmtId="0" fontId="2" fillId="0" borderId="15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164" fontId="2" fillId="0" borderId="15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5" xfId="0" applyFont="1" applyFill="1" applyBorder="1" applyAlignment="1">
      <alignment horizontal="center"/>
    </xf>
    <xf numFmtId="164" fontId="2" fillId="0" borderId="15" xfId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15" xfId="0" applyFont="1" applyFill="1" applyBorder="1"/>
    <xf numFmtId="0" fontId="2" fillId="0" borderId="15" xfId="0" applyFont="1" applyFill="1" applyBorder="1"/>
    <xf numFmtId="165" fontId="3" fillId="0" borderId="0" xfId="1" applyNumberFormat="1" applyFont="1" applyFill="1"/>
    <xf numFmtId="0" fontId="3" fillId="0" borderId="15" xfId="0" applyFont="1" applyFill="1" applyBorder="1" applyAlignment="1">
      <alignment horizontal="right"/>
    </xf>
    <xf numFmtId="166" fontId="3" fillId="0" borderId="0" xfId="1" applyNumberFormat="1" applyFont="1" applyFill="1" applyAlignment="1">
      <alignment horizontal="center" vertical="center"/>
    </xf>
    <xf numFmtId="166" fontId="3" fillId="0" borderId="0" xfId="1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166" fontId="2" fillId="0" borderId="0" xfId="1" applyNumberFormat="1" applyFont="1" applyAlignment="1">
      <alignment horizont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</cellXfs>
  <cellStyles count="4">
    <cellStyle name="normální 2" xfId="3"/>
    <cellStyle name="normální_Mez_02rr" xfId="2"/>
    <cellStyle name="Обычный" xfId="0" builtinId="0"/>
    <cellStyle name="Финансовый" xfId="1" builtinId="3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ila/OneDrive/Desktop/TAJ%20SUT%202016_balanced%20v1_for%20submission_v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LY 2016"/>
      <sheetName val="USE 2016"/>
      <sheetName val="S_1"/>
      <sheetName val="U_1 prel"/>
      <sheetName val="RAS"/>
      <sheetName val="U_1 bal"/>
      <sheetName val="col structure"/>
      <sheetName val="row structure"/>
      <sheetName val="row structure_"/>
      <sheetName val="GDP P"/>
      <sheetName val="GDP E"/>
      <sheetName val="Checks"/>
      <sheetName val="leila checks"/>
      <sheetName val="Disaggregated GDP P"/>
      <sheetName val="FCE"/>
    </sheetNames>
    <sheetDataSet>
      <sheetData sheetId="0" refreshError="1">
        <row r="23">
          <cell r="BJ23">
            <v>117943.19380226979</v>
          </cell>
          <cell r="BK23">
            <v>2268649.6411304106</v>
          </cell>
        </row>
        <row r="45">
          <cell r="BQ45">
            <v>-214723.02617089968</v>
          </cell>
        </row>
        <row r="47">
          <cell r="BQ47">
            <v>-1822.8288291003237</v>
          </cell>
        </row>
      </sheetData>
      <sheetData sheetId="1" refreshError="1"/>
      <sheetData sheetId="2" refreshError="1">
        <row r="80">
          <cell r="BL80">
            <v>-1604926.3244159101</v>
          </cell>
        </row>
        <row r="82">
          <cell r="BL82">
            <v>-13624.556364061798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63">
          <cell r="D63">
            <v>115578.3</v>
          </cell>
        </row>
        <row r="80">
          <cell r="D80">
            <v>98734539.211523861</v>
          </cell>
        </row>
        <row r="81">
          <cell r="F81">
            <v>5755045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85"/>
  <sheetViews>
    <sheetView workbookViewId="0">
      <pane xSplit="3" ySplit="7" topLeftCell="D56" activePane="bottomRight" state="frozen"/>
      <selection pane="topRight" activeCell="D1" sqref="D1"/>
      <selection pane="bottomLeft" activeCell="A8" sqref="A8"/>
      <selection pane="bottomRight" activeCell="B66" sqref="B66"/>
    </sheetView>
  </sheetViews>
  <sheetFormatPr defaultColWidth="8.88671875" defaultRowHeight="15" x14ac:dyDescent="0.35"/>
  <cols>
    <col min="1" max="1" width="4" style="1" customWidth="1"/>
    <col min="2" max="2" width="21.44140625" style="1" customWidth="1"/>
    <col min="3" max="3" width="21.44140625" style="1" hidden="1" customWidth="1"/>
    <col min="4" max="13" width="18" style="1" customWidth="1"/>
    <col min="14" max="14" width="18.33203125" style="1" customWidth="1"/>
    <col min="15" max="15" width="13.33203125" style="1" customWidth="1"/>
    <col min="16" max="16" width="12.33203125" style="1" bestFit="1" customWidth="1"/>
    <col min="17" max="17" width="10.88671875" style="1" bestFit="1" customWidth="1"/>
    <col min="18" max="18" width="12.33203125" style="1" bestFit="1" customWidth="1"/>
    <col min="19" max="19" width="11.88671875" style="1" customWidth="1"/>
    <col min="20" max="21" width="10.6640625" style="1" bestFit="1" customWidth="1"/>
    <col min="22" max="22" width="12.44140625" style="1" customWidth="1"/>
    <col min="23" max="23" width="14.88671875" style="1" customWidth="1"/>
    <col min="24" max="24" width="12.88671875" style="1" customWidth="1"/>
    <col min="25" max="16384" width="8.88671875" style="1"/>
  </cols>
  <sheetData>
    <row r="1" spans="1:26" x14ac:dyDescent="0.35">
      <c r="A1" s="161" t="s">
        <v>196</v>
      </c>
      <c r="B1" s="161"/>
      <c r="C1" s="161"/>
      <c r="D1" s="161"/>
      <c r="E1" s="161"/>
      <c r="F1" s="161"/>
      <c r="G1" s="161"/>
      <c r="H1" s="161"/>
      <c r="I1" s="161"/>
      <c r="J1" s="3">
        <f>J47/SUM(J45:J47)</f>
        <v>6.0000000000000005E-2</v>
      </c>
      <c r="K1" s="3">
        <f>J45/0.94</f>
        <v>-1707368.4302296916</v>
      </c>
      <c r="L1" s="3">
        <f>J45-K1</f>
        <v>102442.1058137815</v>
      </c>
      <c r="O1" s="161" t="s">
        <v>0</v>
      </c>
      <c r="P1" s="161"/>
      <c r="Q1" s="161"/>
      <c r="R1" s="161"/>
      <c r="S1" s="161"/>
      <c r="T1" s="161"/>
      <c r="U1" s="161"/>
      <c r="V1" s="161"/>
    </row>
    <row r="2" spans="1:26" x14ac:dyDescent="0.35">
      <c r="A2" s="161" t="s">
        <v>1</v>
      </c>
      <c r="B2" s="161"/>
      <c r="C2" s="161"/>
      <c r="D2" s="161"/>
      <c r="E2" s="161"/>
      <c r="F2" s="161"/>
      <c r="G2" s="161"/>
      <c r="H2" s="161"/>
      <c r="I2" s="161"/>
      <c r="J2" s="3"/>
      <c r="O2" s="162" t="s">
        <v>1</v>
      </c>
      <c r="P2" s="162"/>
      <c r="Q2" s="162"/>
      <c r="R2" s="162"/>
      <c r="S2" s="162"/>
      <c r="T2" s="162"/>
      <c r="U2" s="162"/>
      <c r="V2" s="162"/>
    </row>
    <row r="3" spans="1:26" s="4" customFormat="1" x14ac:dyDescent="0.35">
      <c r="D3" s="46"/>
      <c r="E3" s="46">
        <f>E69-E68</f>
        <v>0</v>
      </c>
      <c r="F3" s="46">
        <f>F69-F68</f>
        <v>0</v>
      </c>
      <c r="G3" s="46">
        <f t="shared" ref="G3:L3" si="0">G69-G68</f>
        <v>0</v>
      </c>
      <c r="H3" s="46">
        <f t="shared" si="0"/>
        <v>0</v>
      </c>
      <c r="I3" s="47">
        <f t="shared" si="0"/>
        <v>0</v>
      </c>
      <c r="J3" s="47">
        <f t="shared" si="0"/>
        <v>0</v>
      </c>
      <c r="K3" s="46">
        <f t="shared" si="0"/>
        <v>0</v>
      </c>
      <c r="L3" s="46">
        <f t="shared" si="0"/>
        <v>0</v>
      </c>
      <c r="X3" s="56"/>
      <c r="Y3" s="57" t="s">
        <v>222</v>
      </c>
      <c r="Z3" s="58"/>
    </row>
    <row r="4" spans="1:26" s="52" customFormat="1" ht="135" x14ac:dyDescent="0.2">
      <c r="A4" s="48"/>
      <c r="B4" s="48"/>
      <c r="C4" s="48"/>
      <c r="D4" s="49" t="s">
        <v>197</v>
      </c>
      <c r="E4" s="48" t="s">
        <v>198</v>
      </c>
      <c r="F4" s="48" t="s">
        <v>199</v>
      </c>
      <c r="G4" s="48" t="s">
        <v>200</v>
      </c>
      <c r="H4" s="48" t="s">
        <v>201</v>
      </c>
      <c r="I4" s="50" t="s">
        <v>202</v>
      </c>
      <c r="J4" s="50" t="s">
        <v>203</v>
      </c>
      <c r="K4" s="48" t="s">
        <v>204</v>
      </c>
      <c r="L4" s="48" t="s">
        <v>205</v>
      </c>
      <c r="M4" s="51" t="s">
        <v>12</v>
      </c>
      <c r="N4" s="8" t="s">
        <v>4</v>
      </c>
      <c r="O4" s="7" t="s">
        <v>5</v>
      </c>
      <c r="P4" s="7" t="s">
        <v>6</v>
      </c>
      <c r="Q4" s="7" t="s">
        <v>7</v>
      </c>
      <c r="R4" s="7" t="s">
        <v>8</v>
      </c>
      <c r="S4" s="7" t="s">
        <v>9</v>
      </c>
      <c r="T4" s="9" t="s">
        <v>2</v>
      </c>
      <c r="U4" s="9"/>
      <c r="V4" s="8" t="s">
        <v>10</v>
      </c>
      <c r="W4" s="10" t="s">
        <v>11</v>
      </c>
      <c r="X4" s="59" t="s">
        <v>223</v>
      </c>
    </row>
    <row r="5" spans="1:26" s="53" customFormat="1" ht="15.6" thickBot="1" x14ac:dyDescent="0.4">
      <c r="A5" s="60"/>
      <c r="B5" s="60"/>
      <c r="C5" s="60"/>
      <c r="D5" s="61"/>
      <c r="E5" s="60" t="s">
        <v>206</v>
      </c>
      <c r="F5" s="60"/>
      <c r="G5" s="60" t="s">
        <v>207</v>
      </c>
      <c r="H5" s="60" t="s">
        <v>208</v>
      </c>
      <c r="I5" s="62" t="s">
        <v>209</v>
      </c>
      <c r="J5" s="62" t="s">
        <v>210</v>
      </c>
      <c r="K5" s="60" t="s">
        <v>211</v>
      </c>
      <c r="L5" s="60" t="s">
        <v>212</v>
      </c>
      <c r="M5" s="63"/>
      <c r="N5" s="12"/>
      <c r="O5" s="11"/>
      <c r="P5" s="11"/>
      <c r="Q5" s="11"/>
      <c r="R5" s="11"/>
      <c r="S5" s="11"/>
      <c r="T5" s="11" t="s">
        <v>14</v>
      </c>
      <c r="U5" s="11" t="s">
        <v>15</v>
      </c>
      <c r="V5" s="12"/>
      <c r="W5" s="13"/>
      <c r="X5" s="64" t="s">
        <v>224</v>
      </c>
    </row>
    <row r="6" spans="1:26" s="53" customFormat="1" x14ac:dyDescent="0.35">
      <c r="A6" s="60"/>
      <c r="B6" s="60"/>
      <c r="C6" s="60"/>
      <c r="D6" s="61"/>
      <c r="E6" s="60"/>
      <c r="F6" s="60"/>
      <c r="G6" s="60"/>
      <c r="H6" s="60"/>
      <c r="I6" s="62"/>
      <c r="J6" s="62"/>
      <c r="K6" s="60"/>
      <c r="L6" s="60"/>
      <c r="M6" s="63"/>
      <c r="N6" s="14" t="s">
        <v>17</v>
      </c>
      <c r="O6" s="15" t="s">
        <v>18</v>
      </c>
      <c r="P6" s="15" t="s">
        <v>19</v>
      </c>
      <c r="Q6" s="15" t="s">
        <v>20</v>
      </c>
      <c r="R6" s="15" t="s">
        <v>21</v>
      </c>
      <c r="S6" s="15" t="s">
        <v>22</v>
      </c>
      <c r="T6" s="15" t="s">
        <v>23</v>
      </c>
      <c r="U6" s="15" t="s">
        <v>23</v>
      </c>
      <c r="V6" s="16" t="s">
        <v>24</v>
      </c>
      <c r="W6" s="17"/>
    </row>
    <row r="7" spans="1:26" x14ac:dyDescent="0.35">
      <c r="A7" s="65" t="s">
        <v>16</v>
      </c>
      <c r="B7" s="65"/>
      <c r="C7" s="66" t="s">
        <v>213</v>
      </c>
      <c r="D7" s="67"/>
      <c r="E7" s="68"/>
      <c r="F7" s="68"/>
      <c r="G7" s="68"/>
      <c r="H7" s="68"/>
      <c r="I7" s="68"/>
      <c r="J7" s="68"/>
      <c r="K7" s="68"/>
      <c r="L7" s="68"/>
      <c r="M7" s="69"/>
    </row>
    <row r="8" spans="1:26" x14ac:dyDescent="0.35">
      <c r="A8" s="65">
        <v>1</v>
      </c>
      <c r="B8" s="65" t="s">
        <v>26</v>
      </c>
      <c r="C8" s="65" t="s">
        <v>27</v>
      </c>
      <c r="D8" s="70">
        <v>23043096.485223327</v>
      </c>
      <c r="E8" s="71">
        <v>111376.14685750077</v>
      </c>
      <c r="F8" s="71">
        <f t="shared" ref="F8:F27" si="1">SUM(D8:E8)</f>
        <v>23154472.632080827</v>
      </c>
      <c r="G8" s="71">
        <v>0</v>
      </c>
      <c r="H8" s="71">
        <v>128624.58577442322</v>
      </c>
      <c r="I8" s="72">
        <v>41956.394281491463</v>
      </c>
      <c r="J8" s="73">
        <v>242582.8552024955</v>
      </c>
      <c r="K8" s="71">
        <v>926470.86344788468</v>
      </c>
      <c r="L8" s="71">
        <v>13942.080525390853</v>
      </c>
      <c r="M8" s="74">
        <f>SUM(D8,G8:J8,K8,E8)-L8</f>
        <v>24480165.250261731</v>
      </c>
      <c r="N8" s="21">
        <v>9133677.0575510915</v>
      </c>
      <c r="O8" s="20">
        <v>14598428.141290104</v>
      </c>
      <c r="P8" s="20">
        <v>0</v>
      </c>
      <c r="Q8" s="20">
        <v>0</v>
      </c>
      <c r="R8" s="20">
        <v>7739.5172237520246</v>
      </c>
      <c r="S8" s="20">
        <v>-220337.34632321811</v>
      </c>
      <c r="T8" s="20">
        <v>960644.56</v>
      </c>
      <c r="U8" s="20">
        <v>13.32052</v>
      </c>
      <c r="V8" s="21">
        <v>14325506.888056256</v>
      </c>
      <c r="W8" s="22">
        <v>24480165.250261724</v>
      </c>
      <c r="X8" s="75">
        <f t="shared" ref="X8:X39" si="2">+M8-W8</f>
        <v>0</v>
      </c>
      <c r="Z8" s="5"/>
    </row>
    <row r="9" spans="1:26" x14ac:dyDescent="0.35">
      <c r="A9" s="65">
        <v>2</v>
      </c>
      <c r="B9" s="65" t="s">
        <v>29</v>
      </c>
      <c r="C9" s="65" t="s">
        <v>30</v>
      </c>
      <c r="D9" s="70">
        <v>14591.314776673276</v>
      </c>
      <c r="E9" s="71">
        <v>15933.874549661839</v>
      </c>
      <c r="F9" s="71">
        <f t="shared" si="1"/>
        <v>30525.189326335116</v>
      </c>
      <c r="G9" s="71">
        <v>0</v>
      </c>
      <c r="H9" s="71">
        <v>11230.143079145564</v>
      </c>
      <c r="I9" s="72">
        <v>136.80332892790793</v>
      </c>
      <c r="J9" s="73">
        <v>822.43723005411061</v>
      </c>
      <c r="K9" s="71">
        <v>4146.6243220750512</v>
      </c>
      <c r="L9" s="71">
        <v>8.8281929193012054</v>
      </c>
      <c r="M9" s="74">
        <f t="shared" ref="M9:M27" si="3">SUM(D9,G9:J9,K9,E9)-L9</f>
        <v>46852.369093618443</v>
      </c>
      <c r="N9" s="21">
        <v>42062.350839998391</v>
      </c>
      <c r="O9" s="20">
        <v>4001.3840898144099</v>
      </c>
      <c r="P9" s="20">
        <v>0</v>
      </c>
      <c r="Q9" s="20">
        <v>0</v>
      </c>
      <c r="R9" s="20">
        <v>0</v>
      </c>
      <c r="S9" s="20">
        <v>771.77449625575116</v>
      </c>
      <c r="T9" s="20">
        <v>16.859667549905311</v>
      </c>
      <c r="U9" s="20">
        <v>0</v>
      </c>
      <c r="V9" s="21">
        <v>10301.845590244899</v>
      </c>
      <c r="W9" s="22">
        <v>46852.36909361845</v>
      </c>
      <c r="X9" s="75">
        <f t="shared" si="2"/>
        <v>0</v>
      </c>
    </row>
    <row r="10" spans="1:26" x14ac:dyDescent="0.35">
      <c r="A10" s="65">
        <v>5</v>
      </c>
      <c r="B10" s="65" t="s">
        <v>32</v>
      </c>
      <c r="C10" s="65" t="s">
        <v>33</v>
      </c>
      <c r="D10" s="70">
        <v>37842.400000000001</v>
      </c>
      <c r="E10" s="71">
        <v>28.344884840567435</v>
      </c>
      <c r="F10" s="71">
        <f t="shared" si="1"/>
        <v>37870.744884840569</v>
      </c>
      <c r="G10" s="71">
        <v>0</v>
      </c>
      <c r="H10" s="71">
        <v>871.58174856571816</v>
      </c>
      <c r="I10" s="72">
        <v>17.883975354785488</v>
      </c>
      <c r="J10" s="73">
        <v>330.77893519745049</v>
      </c>
      <c r="K10" s="71">
        <v>4822.0041216411373</v>
      </c>
      <c r="L10" s="71">
        <v>22.896064454266071</v>
      </c>
      <c r="M10" s="74">
        <f t="shared" si="3"/>
        <v>43890.097601145389</v>
      </c>
      <c r="N10" s="21">
        <v>9320.7743743975116</v>
      </c>
      <c r="O10" s="20">
        <v>34594.821473700948</v>
      </c>
      <c r="P10" s="20">
        <v>0</v>
      </c>
      <c r="Q10" s="20">
        <v>0</v>
      </c>
      <c r="R10" s="20">
        <v>0</v>
      </c>
      <c r="S10" s="20">
        <v>-25.498246953073863</v>
      </c>
      <c r="T10" s="20">
        <v>0</v>
      </c>
      <c r="U10" s="20">
        <v>0</v>
      </c>
      <c r="V10" s="21">
        <v>34672.62062702913</v>
      </c>
      <c r="W10" s="22">
        <v>43890.097601145389</v>
      </c>
      <c r="X10" s="75">
        <f t="shared" si="2"/>
        <v>0</v>
      </c>
    </row>
    <row r="11" spans="1:26" x14ac:dyDescent="0.35">
      <c r="A11" s="65">
        <v>10</v>
      </c>
      <c r="B11" s="65" t="s">
        <v>35</v>
      </c>
      <c r="C11" s="65" t="s">
        <v>36</v>
      </c>
      <c r="D11" s="70">
        <v>181173.13215412592</v>
      </c>
      <c r="E11" s="71">
        <v>4263.8805338739294</v>
      </c>
      <c r="F11" s="71">
        <f t="shared" si="1"/>
        <v>185437.01268799984</v>
      </c>
      <c r="G11" s="71">
        <v>0</v>
      </c>
      <c r="H11" s="71">
        <v>4481.5384737462555</v>
      </c>
      <c r="I11" s="72">
        <v>92.512813839721787</v>
      </c>
      <c r="J11" s="76">
        <v>12014.567206938667</v>
      </c>
      <c r="K11" s="71">
        <v>37664.195634272677</v>
      </c>
      <c r="L11" s="71">
        <v>0</v>
      </c>
      <c r="M11" s="74">
        <f t="shared" si="3"/>
        <v>239689.82681679714</v>
      </c>
      <c r="N11" s="21">
        <v>202361.55114692921</v>
      </c>
      <c r="O11" s="20">
        <v>37076.030764722782</v>
      </c>
      <c r="P11" s="20">
        <v>0</v>
      </c>
      <c r="Q11" s="20">
        <v>0</v>
      </c>
      <c r="R11" s="20">
        <v>0</v>
      </c>
      <c r="S11" s="20">
        <v>230.28632882651607</v>
      </c>
      <c r="T11" s="20">
        <v>21.958576318621571</v>
      </c>
      <c r="U11" s="20">
        <v>0</v>
      </c>
      <c r="V11" s="21">
        <v>10929.751528090255</v>
      </c>
      <c r="W11" s="22">
        <v>239689.82681679723</v>
      </c>
      <c r="X11" s="75">
        <f t="shared" si="2"/>
        <v>0</v>
      </c>
    </row>
    <row r="12" spans="1:26" x14ac:dyDescent="0.35">
      <c r="A12" s="65">
        <v>11</v>
      </c>
      <c r="B12" s="65" t="s">
        <v>38</v>
      </c>
      <c r="C12" s="65" t="s">
        <v>39</v>
      </c>
      <c r="D12" s="70">
        <v>42997.901168836288</v>
      </c>
      <c r="E12" s="71">
        <v>87209.070400650409</v>
      </c>
      <c r="F12" s="71">
        <f t="shared" si="1"/>
        <v>130206.97156948669</v>
      </c>
      <c r="G12" s="71">
        <v>0</v>
      </c>
      <c r="H12" s="77">
        <v>23055.017468772137</v>
      </c>
      <c r="I12" s="72">
        <v>113.40087365393583</v>
      </c>
      <c r="J12" s="73">
        <v>6162.8475617874237</v>
      </c>
      <c r="K12" s="71">
        <v>47776.036310420932</v>
      </c>
      <c r="L12" s="71">
        <v>0</v>
      </c>
      <c r="M12" s="74">
        <f t="shared" si="3"/>
        <v>207314.27378412112</v>
      </c>
      <c r="N12" s="21">
        <v>205272.4845958802</v>
      </c>
      <c r="O12" s="20">
        <v>0</v>
      </c>
      <c r="P12" s="20">
        <v>0</v>
      </c>
      <c r="Q12" s="20">
        <v>0</v>
      </c>
      <c r="R12" s="20">
        <v>0</v>
      </c>
      <c r="S12" s="20">
        <v>1982.1873382332608</v>
      </c>
      <c r="T12" s="20">
        <v>59.601850007687105</v>
      </c>
      <c r="U12" s="20">
        <v>0</v>
      </c>
      <c r="V12" s="21">
        <v>2310.66190013501</v>
      </c>
      <c r="W12" s="22">
        <v>207314.27378412112</v>
      </c>
      <c r="X12" s="75">
        <f t="shared" si="2"/>
        <v>0</v>
      </c>
    </row>
    <row r="13" spans="1:26" x14ac:dyDescent="0.35">
      <c r="A13" s="65">
        <v>13</v>
      </c>
      <c r="B13" s="65" t="s">
        <v>41</v>
      </c>
      <c r="C13" s="65" t="s">
        <v>42</v>
      </c>
      <c r="D13" s="70">
        <v>2678561.5067405296</v>
      </c>
      <c r="E13" s="71">
        <v>78042.379210499275</v>
      </c>
      <c r="F13" s="71">
        <f t="shared" si="1"/>
        <v>2756603.8859510287</v>
      </c>
      <c r="G13" s="71">
        <v>0</v>
      </c>
      <c r="H13" s="71">
        <v>0</v>
      </c>
      <c r="I13" s="72">
        <v>0</v>
      </c>
      <c r="J13" s="76">
        <v>0</v>
      </c>
      <c r="K13" s="71">
        <v>194313.29106125596</v>
      </c>
      <c r="L13" s="71">
        <v>0</v>
      </c>
      <c r="M13" s="74">
        <f t="shared" si="3"/>
        <v>2950917.1770122848</v>
      </c>
      <c r="N13" s="21">
        <v>1085843.5109512897</v>
      </c>
      <c r="O13" s="20">
        <v>0</v>
      </c>
      <c r="P13" s="20">
        <v>0</v>
      </c>
      <c r="Q13" s="20">
        <v>0</v>
      </c>
      <c r="R13" s="20">
        <v>0</v>
      </c>
      <c r="S13" s="20">
        <v>-8729.0171184440387</v>
      </c>
      <c r="T13" s="20">
        <v>1873802.6831794395</v>
      </c>
      <c r="U13" s="20">
        <v>0</v>
      </c>
      <c r="V13" s="21">
        <v>1864792.5765474006</v>
      </c>
      <c r="W13" s="22">
        <v>2950917.1770122852</v>
      </c>
      <c r="X13" s="75">
        <f t="shared" si="2"/>
        <v>0</v>
      </c>
    </row>
    <row r="14" spans="1:26" x14ac:dyDescent="0.35">
      <c r="A14" s="65">
        <v>14</v>
      </c>
      <c r="B14" s="65" t="s">
        <v>44</v>
      </c>
      <c r="C14" s="65" t="s">
        <v>45</v>
      </c>
      <c r="D14" s="70">
        <v>125314.17872936254</v>
      </c>
      <c r="E14" s="77">
        <v>1293960.9466621391</v>
      </c>
      <c r="F14" s="71">
        <f t="shared" si="1"/>
        <v>1419275.1253915017</v>
      </c>
      <c r="G14" s="71">
        <v>0</v>
      </c>
      <c r="H14" s="71">
        <v>19955.191169553906</v>
      </c>
      <c r="I14" s="72">
        <v>0</v>
      </c>
      <c r="J14" s="73">
        <v>58326.302379782857</v>
      </c>
      <c r="K14" s="71">
        <v>45430.438630496334</v>
      </c>
      <c r="L14" s="71">
        <v>0</v>
      </c>
      <c r="M14" s="74">
        <f t="shared" si="3"/>
        <v>1542987.0575713348</v>
      </c>
      <c r="N14" s="21">
        <v>1379158.7586905465</v>
      </c>
      <c r="O14" s="20">
        <v>35136.479879693507</v>
      </c>
      <c r="P14" s="20">
        <v>0</v>
      </c>
      <c r="Q14" s="20">
        <v>0</v>
      </c>
      <c r="R14" s="20">
        <v>0</v>
      </c>
      <c r="S14" s="20">
        <v>498.70218053438606</v>
      </c>
      <c r="T14" s="20">
        <v>128193.11682056058</v>
      </c>
      <c r="U14" s="20">
        <v>0</v>
      </c>
      <c r="V14" s="21">
        <v>468140.86302836833</v>
      </c>
      <c r="W14" s="22">
        <v>1542987.0575713348</v>
      </c>
      <c r="X14" s="75">
        <f t="shared" si="2"/>
        <v>0</v>
      </c>
    </row>
    <row r="15" spans="1:26" x14ac:dyDescent="0.35">
      <c r="A15" s="65">
        <v>15</v>
      </c>
      <c r="B15" s="65" t="s">
        <v>47</v>
      </c>
      <c r="C15" s="65" t="s">
        <v>48</v>
      </c>
      <c r="D15" s="70">
        <v>7021426.474774885</v>
      </c>
      <c r="E15" s="78">
        <v>2197920.1121785659</v>
      </c>
      <c r="F15" s="71">
        <f t="shared" si="1"/>
        <v>9219346.58695345</v>
      </c>
      <c r="G15" s="71">
        <v>0</v>
      </c>
      <c r="H15" s="71">
        <v>1752660.4727678306</v>
      </c>
      <c r="I15" s="72">
        <v>474179.45166134951</v>
      </c>
      <c r="J15" s="73">
        <v>771459.30182602222</v>
      </c>
      <c r="K15" s="71">
        <v>1642194.0977118269</v>
      </c>
      <c r="L15" s="71">
        <v>0</v>
      </c>
      <c r="M15" s="74">
        <f t="shared" si="3"/>
        <v>13859839.910920482</v>
      </c>
      <c r="N15" s="21">
        <v>3423039.9588358901</v>
      </c>
      <c r="O15" s="20">
        <v>10719178.071493393</v>
      </c>
      <c r="P15" s="20">
        <v>0</v>
      </c>
      <c r="Q15" s="20">
        <v>0</v>
      </c>
      <c r="R15" s="20">
        <v>0</v>
      </c>
      <c r="S15" s="20">
        <v>-504125.59940880054</v>
      </c>
      <c r="T15" s="20">
        <v>221747.48</v>
      </c>
      <c r="U15" s="20">
        <v>0</v>
      </c>
      <c r="V15" s="21">
        <v>10716141.292410787</v>
      </c>
      <c r="W15" s="22">
        <v>13859839.910920482</v>
      </c>
      <c r="X15" s="75">
        <f t="shared" si="2"/>
        <v>0</v>
      </c>
    </row>
    <row r="16" spans="1:26" x14ac:dyDescent="0.35">
      <c r="A16" s="65">
        <v>16</v>
      </c>
      <c r="B16" s="65" t="s">
        <v>50</v>
      </c>
      <c r="C16" s="65" t="s">
        <v>51</v>
      </c>
      <c r="D16" s="70">
        <v>27892.010237159673</v>
      </c>
      <c r="E16" s="79">
        <v>104171.90560710957</v>
      </c>
      <c r="F16" s="71">
        <f t="shared" si="1"/>
        <v>132063.91584426924</v>
      </c>
      <c r="G16" s="71">
        <v>0</v>
      </c>
      <c r="H16" s="71">
        <v>185165.87970185225</v>
      </c>
      <c r="I16" s="72">
        <v>50096.328791370091</v>
      </c>
      <c r="J16" s="76">
        <v>124.44986907158972</v>
      </c>
      <c r="K16" s="71">
        <v>10034.354633847164</v>
      </c>
      <c r="L16" s="71">
        <v>0</v>
      </c>
      <c r="M16" s="74">
        <f t="shared" si="3"/>
        <v>377484.92884041031</v>
      </c>
      <c r="N16" s="21">
        <v>4792.2905551975055</v>
      </c>
      <c r="O16" s="20">
        <v>361879.60791802872</v>
      </c>
      <c r="P16" s="20">
        <v>0</v>
      </c>
      <c r="Q16" s="20">
        <v>0</v>
      </c>
      <c r="R16" s="20">
        <v>0</v>
      </c>
      <c r="S16" s="20">
        <v>0</v>
      </c>
      <c r="T16" s="20">
        <v>10813.030367184076</v>
      </c>
      <c r="U16" s="20">
        <v>0</v>
      </c>
      <c r="V16" s="21">
        <v>368235.69640715764</v>
      </c>
      <c r="W16" s="22">
        <v>377484.92884041031</v>
      </c>
      <c r="X16" s="75">
        <f t="shared" si="2"/>
        <v>0</v>
      </c>
    </row>
    <row r="17" spans="1:24" x14ac:dyDescent="0.35">
      <c r="A17" s="65">
        <v>17</v>
      </c>
      <c r="B17" s="65" t="s">
        <v>53</v>
      </c>
      <c r="C17" s="65" t="s">
        <v>54</v>
      </c>
      <c r="D17" s="70">
        <v>2630720.4099387247</v>
      </c>
      <c r="E17" s="71">
        <v>113853.3038660335</v>
      </c>
      <c r="F17" s="71">
        <f t="shared" si="1"/>
        <v>2744573.7138047582</v>
      </c>
      <c r="G17" s="71">
        <v>0</v>
      </c>
      <c r="H17" s="71">
        <v>28878.642551312958</v>
      </c>
      <c r="I17" s="72">
        <v>232.25619593863851</v>
      </c>
      <c r="J17" s="76">
        <v>213.2378807045834</v>
      </c>
      <c r="K17" s="71">
        <v>17485.04001758746</v>
      </c>
      <c r="L17" s="71">
        <v>0</v>
      </c>
      <c r="M17" s="74">
        <f t="shared" si="3"/>
        <v>2791382.890450302</v>
      </c>
      <c r="N17" s="21">
        <v>1115449.468370819</v>
      </c>
      <c r="O17" s="20">
        <v>1485055.0293561409</v>
      </c>
      <c r="P17" s="20">
        <v>0</v>
      </c>
      <c r="Q17" s="20">
        <v>0</v>
      </c>
      <c r="R17" s="20">
        <v>8590.4124254016861</v>
      </c>
      <c r="S17" s="20">
        <v>-56697.819702059031</v>
      </c>
      <c r="T17" s="20">
        <v>238985.80000000002</v>
      </c>
      <c r="U17" s="20">
        <v>0</v>
      </c>
      <c r="V17" s="21">
        <v>1714462.7807618706</v>
      </c>
      <c r="W17" s="22">
        <v>2791382.8904503016</v>
      </c>
      <c r="X17" s="75">
        <f t="shared" si="2"/>
        <v>0</v>
      </c>
    </row>
    <row r="18" spans="1:24" x14ac:dyDescent="0.35">
      <c r="A18" s="65">
        <v>18</v>
      </c>
      <c r="B18" s="65" t="s">
        <v>56</v>
      </c>
      <c r="C18" s="65" t="s">
        <v>57</v>
      </c>
      <c r="D18" s="70">
        <v>274006.99680070806</v>
      </c>
      <c r="E18" s="71">
        <v>172778.27018031027</v>
      </c>
      <c r="F18" s="71">
        <f t="shared" si="1"/>
        <v>446785.26698101836</v>
      </c>
      <c r="G18" s="71">
        <v>0</v>
      </c>
      <c r="H18" s="71">
        <v>46849.699953704956</v>
      </c>
      <c r="I18" s="72">
        <v>614.13889712961384</v>
      </c>
      <c r="J18" s="76">
        <v>14704.449025766886</v>
      </c>
      <c r="K18" s="71">
        <v>196442.41416030552</v>
      </c>
      <c r="L18" s="71">
        <v>0</v>
      </c>
      <c r="M18" s="74">
        <f t="shared" si="3"/>
        <v>705395.96901792532</v>
      </c>
      <c r="N18" s="21">
        <v>78279.984208974143</v>
      </c>
      <c r="O18" s="20">
        <v>576695.3947963044</v>
      </c>
      <c r="P18" s="20">
        <v>0</v>
      </c>
      <c r="Q18" s="20">
        <v>0</v>
      </c>
      <c r="R18" s="20">
        <v>0</v>
      </c>
      <c r="S18" s="20">
        <v>3990.7488566583497</v>
      </c>
      <c r="T18" s="20">
        <v>46429.841155988259</v>
      </c>
      <c r="U18" s="20">
        <v>0</v>
      </c>
      <c r="V18" s="21">
        <v>647111.56263650709</v>
      </c>
      <c r="W18" s="22">
        <v>705395.96901792532</v>
      </c>
      <c r="X18" s="75">
        <f t="shared" si="2"/>
        <v>0</v>
      </c>
    </row>
    <row r="19" spans="1:24" x14ac:dyDescent="0.35">
      <c r="A19" s="65">
        <v>19</v>
      </c>
      <c r="B19" s="65" t="s">
        <v>59</v>
      </c>
      <c r="C19" s="65" t="s">
        <v>60</v>
      </c>
      <c r="D19" s="70">
        <v>93380.723025260435</v>
      </c>
      <c r="E19" s="71">
        <v>74810.249632783351</v>
      </c>
      <c r="F19" s="71">
        <f t="shared" si="1"/>
        <v>168190.97265804379</v>
      </c>
      <c r="G19" s="71">
        <v>0</v>
      </c>
      <c r="H19" s="71">
        <v>19117.521176674727</v>
      </c>
      <c r="I19" s="72">
        <v>250.60594588432582</v>
      </c>
      <c r="J19" s="73">
        <v>9075.9755919770596</v>
      </c>
      <c r="K19" s="71">
        <v>95743.843125731481</v>
      </c>
      <c r="L19" s="71">
        <v>0</v>
      </c>
      <c r="M19" s="74">
        <f>SUM(D19,G19:J19,K19,E19)-L19</f>
        <v>292378.91849831137</v>
      </c>
      <c r="N19" s="21">
        <v>40599.502275225292</v>
      </c>
      <c r="O19" s="20">
        <v>241549.47318931608</v>
      </c>
      <c r="P19" s="20">
        <v>0</v>
      </c>
      <c r="Q19" s="20">
        <v>0</v>
      </c>
      <c r="R19" s="20">
        <v>0</v>
      </c>
      <c r="S19" s="20">
        <v>2061.3526432427193</v>
      </c>
      <c r="T19" s="20">
        <v>8168.5903905272216</v>
      </c>
      <c r="U19" s="20">
        <v>0</v>
      </c>
      <c r="V19" s="21">
        <v>224840.68841660983</v>
      </c>
      <c r="W19" s="22">
        <v>292378.91849831137</v>
      </c>
      <c r="X19" s="75">
        <f t="shared" si="2"/>
        <v>0</v>
      </c>
    </row>
    <row r="20" spans="1:24" x14ac:dyDescent="0.35">
      <c r="A20" s="65">
        <v>20</v>
      </c>
      <c r="B20" s="65" t="s">
        <v>62</v>
      </c>
      <c r="C20" s="65" t="s">
        <v>63</v>
      </c>
      <c r="D20" s="70">
        <v>196362.38879889078</v>
      </c>
      <c r="E20" s="71">
        <v>1158196.0365864527</v>
      </c>
      <c r="F20" s="71">
        <f t="shared" si="1"/>
        <v>1354558.4253853436</v>
      </c>
      <c r="G20" s="71">
        <v>0</v>
      </c>
      <c r="H20" s="71">
        <v>259189.016197405</v>
      </c>
      <c r="I20" s="72">
        <v>2384.3845895628997</v>
      </c>
      <c r="J20" s="76">
        <v>24290.455650696778</v>
      </c>
      <c r="K20" s="71">
        <v>48823.548957725914</v>
      </c>
      <c r="L20" s="71">
        <v>0</v>
      </c>
      <c r="M20" s="74">
        <f t="shared" si="3"/>
        <v>1689245.8307807341</v>
      </c>
      <c r="N20" s="21">
        <v>1405840.6623162236</v>
      </c>
      <c r="O20" s="20">
        <v>279691.14257939637</v>
      </c>
      <c r="P20" s="20">
        <v>0</v>
      </c>
      <c r="Q20" s="20">
        <v>0</v>
      </c>
      <c r="R20" s="20">
        <v>0</v>
      </c>
      <c r="S20" s="20">
        <v>3134.0155493329266</v>
      </c>
      <c r="T20" s="20">
        <v>580.01033578142369</v>
      </c>
      <c r="U20" s="20">
        <v>0</v>
      </c>
      <c r="V20" s="21">
        <v>381689.60364168487</v>
      </c>
      <c r="W20" s="22">
        <v>1689245.8307807343</v>
      </c>
      <c r="X20" s="75">
        <f t="shared" si="2"/>
        <v>0</v>
      </c>
    </row>
    <row r="21" spans="1:24" x14ac:dyDescent="0.35">
      <c r="A21" s="65">
        <v>21</v>
      </c>
      <c r="B21" s="65" t="s">
        <v>65</v>
      </c>
      <c r="C21" s="65" t="s">
        <v>66</v>
      </c>
      <c r="D21" s="70">
        <v>13046.460083667193</v>
      </c>
      <c r="E21" s="71">
        <v>186537.68713577429</v>
      </c>
      <c r="F21" s="71">
        <f t="shared" si="1"/>
        <v>199584.14721944148</v>
      </c>
      <c r="G21" s="71">
        <v>0</v>
      </c>
      <c r="H21" s="71">
        <v>0</v>
      </c>
      <c r="I21" s="72">
        <v>16586.288924680015</v>
      </c>
      <c r="J21" s="73">
        <v>14689.772787150932</v>
      </c>
      <c r="K21" s="71">
        <v>46199.61998027892</v>
      </c>
      <c r="L21" s="71">
        <v>0</v>
      </c>
      <c r="M21" s="74">
        <f t="shared" si="3"/>
        <v>277059.82891155139</v>
      </c>
      <c r="N21" s="21">
        <v>225960.68791738132</v>
      </c>
      <c r="O21" s="20">
        <v>50489.326181325945</v>
      </c>
      <c r="P21" s="20">
        <v>0</v>
      </c>
      <c r="Q21" s="20">
        <v>245.86693384844151</v>
      </c>
      <c r="R21" s="20">
        <v>0</v>
      </c>
      <c r="S21" s="20">
        <v>-37.580373687538696</v>
      </c>
      <c r="T21" s="20">
        <v>401.52825268336579</v>
      </c>
      <c r="U21" s="20">
        <v>0</v>
      </c>
      <c r="V21" s="21">
        <v>57103.518112102895</v>
      </c>
      <c r="W21" s="22">
        <v>277059.82891155139</v>
      </c>
      <c r="X21" s="75">
        <f t="shared" si="2"/>
        <v>0</v>
      </c>
    </row>
    <row r="22" spans="1:24" x14ac:dyDescent="0.35">
      <c r="A22" s="65">
        <v>22</v>
      </c>
      <c r="B22" s="65" t="s">
        <v>68</v>
      </c>
      <c r="C22" s="65" t="s">
        <v>69</v>
      </c>
      <c r="D22" s="70">
        <v>206704.67282497117</v>
      </c>
      <c r="E22" s="78">
        <v>32596.617566652541</v>
      </c>
      <c r="F22" s="71">
        <f t="shared" si="1"/>
        <v>239301.29039162371</v>
      </c>
      <c r="G22" s="71">
        <v>0</v>
      </c>
      <c r="H22" s="71">
        <v>0</v>
      </c>
      <c r="I22" s="72">
        <v>0</v>
      </c>
      <c r="J22" s="76">
        <v>0</v>
      </c>
      <c r="K22" s="71">
        <v>12014.099710279424</v>
      </c>
      <c r="L22" s="71">
        <v>0</v>
      </c>
      <c r="M22" s="74">
        <f t="shared" si="3"/>
        <v>251315.39010190315</v>
      </c>
      <c r="N22" s="21">
        <v>200218.13223036038</v>
      </c>
      <c r="O22" s="20">
        <v>54493.830497186478</v>
      </c>
      <c r="P22" s="20">
        <v>0</v>
      </c>
      <c r="Q22" s="20">
        <v>0</v>
      </c>
      <c r="R22" s="20">
        <v>278.28395501581804</v>
      </c>
      <c r="S22" s="20">
        <v>-3693.6782175041162</v>
      </c>
      <c r="T22" s="20">
        <v>18.821636844532772</v>
      </c>
      <c r="U22" s="20">
        <v>0</v>
      </c>
      <c r="V22" s="21">
        <v>50713.275773546862</v>
      </c>
      <c r="W22" s="22">
        <v>251315.39010190315</v>
      </c>
      <c r="X22" s="75">
        <f t="shared" si="2"/>
        <v>0</v>
      </c>
    </row>
    <row r="23" spans="1:24" x14ac:dyDescent="0.35">
      <c r="A23" s="65">
        <v>23</v>
      </c>
      <c r="B23" s="65" t="s">
        <v>71</v>
      </c>
      <c r="C23" s="65" t="s">
        <v>72</v>
      </c>
      <c r="D23" s="70">
        <v>117943.19380226979</v>
      </c>
      <c r="E23" s="71">
        <v>2268649.6411304106</v>
      </c>
      <c r="F23" s="71">
        <f t="shared" si="1"/>
        <v>2386592.8349326802</v>
      </c>
      <c r="G23" s="71">
        <v>0</v>
      </c>
      <c r="H23" s="77">
        <v>1505572.4150657419</v>
      </c>
      <c r="I23" s="72">
        <v>75016.274892822825</v>
      </c>
      <c r="J23" s="76">
        <v>14642.965239716441</v>
      </c>
      <c r="K23" s="71">
        <v>388573.20018085476</v>
      </c>
      <c r="L23" s="71">
        <v>0</v>
      </c>
      <c r="M23" s="74">
        <f t="shared" si="3"/>
        <v>4370397.6903118165</v>
      </c>
      <c r="N23" s="21">
        <v>3060536.3264431558</v>
      </c>
      <c r="O23" s="20">
        <v>1544110.993855275</v>
      </c>
      <c r="P23" s="20">
        <v>0</v>
      </c>
      <c r="Q23" s="20">
        <v>0</v>
      </c>
      <c r="R23" s="20">
        <v>0</v>
      </c>
      <c r="S23" s="20">
        <v>-234334.32735241399</v>
      </c>
      <c r="T23" s="20">
        <v>84.697365800397463</v>
      </c>
      <c r="U23" s="20">
        <v>0</v>
      </c>
      <c r="V23" s="21">
        <v>1251939.4654519618</v>
      </c>
      <c r="W23" s="22">
        <v>4370397.6903118156</v>
      </c>
      <c r="X23" s="75">
        <f t="shared" si="2"/>
        <v>0</v>
      </c>
    </row>
    <row r="24" spans="1:24" x14ac:dyDescent="0.35">
      <c r="A24" s="65">
        <v>24</v>
      </c>
      <c r="B24" s="65" t="s">
        <v>74</v>
      </c>
      <c r="C24" s="65" t="s">
        <v>75</v>
      </c>
      <c r="D24" s="70">
        <v>182180.98871790391</v>
      </c>
      <c r="E24" s="79">
        <v>2625474.4919999996</v>
      </c>
      <c r="F24" s="71">
        <f t="shared" si="1"/>
        <v>2807655.4807179035</v>
      </c>
      <c r="G24" s="71">
        <v>0</v>
      </c>
      <c r="H24" s="71">
        <v>2464.3360396685512</v>
      </c>
      <c r="I24" s="72">
        <v>11.695723065875153</v>
      </c>
      <c r="J24" s="73">
        <v>115763.34293545646</v>
      </c>
      <c r="K24" s="71">
        <v>313141.4808011743</v>
      </c>
      <c r="L24" s="71">
        <v>0</v>
      </c>
      <c r="M24" s="74">
        <f t="shared" si="3"/>
        <v>3239036.3362172688</v>
      </c>
      <c r="N24" s="21">
        <v>2532724.8778215218</v>
      </c>
      <c r="O24" s="20">
        <v>824588.98138905095</v>
      </c>
      <c r="P24" s="20">
        <v>0</v>
      </c>
      <c r="Q24" s="20">
        <v>0</v>
      </c>
      <c r="R24" s="20">
        <v>0</v>
      </c>
      <c r="S24" s="20">
        <v>-125178.78983629841</v>
      </c>
      <c r="T24" s="20">
        <v>6901.2668429953483</v>
      </c>
      <c r="U24" s="20">
        <v>0</v>
      </c>
      <c r="V24" s="21">
        <v>819911.0931473691</v>
      </c>
      <c r="W24" s="22">
        <v>3239036.3362172688</v>
      </c>
      <c r="X24" s="75">
        <f t="shared" si="2"/>
        <v>0</v>
      </c>
    </row>
    <row r="25" spans="1:24" x14ac:dyDescent="0.35">
      <c r="A25" s="65">
        <v>25</v>
      </c>
      <c r="B25" s="65" t="s">
        <v>77</v>
      </c>
      <c r="C25" s="65" t="s">
        <v>78</v>
      </c>
      <c r="D25" s="70">
        <v>161897.47101159731</v>
      </c>
      <c r="E25" s="79">
        <v>932878.44339942886</v>
      </c>
      <c r="F25" s="71">
        <f t="shared" si="1"/>
        <v>1094775.9144110261</v>
      </c>
      <c r="G25" s="71">
        <v>4850.2464851718178</v>
      </c>
      <c r="H25" s="71">
        <v>301589.65970814414</v>
      </c>
      <c r="I25" s="72">
        <v>1844.3370606367944</v>
      </c>
      <c r="J25" s="76">
        <v>31643.791886308252</v>
      </c>
      <c r="K25" s="71">
        <v>87411.740406289653</v>
      </c>
      <c r="L25" s="71">
        <v>0</v>
      </c>
      <c r="M25" s="74">
        <f t="shared" si="3"/>
        <v>1522115.6899575768</v>
      </c>
      <c r="N25" s="21">
        <v>1149246.9522798709</v>
      </c>
      <c r="O25" s="20">
        <v>366264.37394036504</v>
      </c>
      <c r="P25" s="20">
        <v>0</v>
      </c>
      <c r="Q25" s="20">
        <v>0</v>
      </c>
      <c r="R25" s="20">
        <v>0</v>
      </c>
      <c r="S25" s="20">
        <v>5004.5246055558055</v>
      </c>
      <c r="T25" s="20">
        <v>1599.8391317852854</v>
      </c>
      <c r="U25" s="20">
        <v>0</v>
      </c>
      <c r="V25" s="21">
        <v>374424.45970353537</v>
      </c>
      <c r="W25" s="22">
        <v>1522115.6899575766</v>
      </c>
      <c r="X25" s="75">
        <f t="shared" si="2"/>
        <v>0</v>
      </c>
    </row>
    <row r="26" spans="1:24" x14ac:dyDescent="0.35">
      <c r="A26" s="65">
        <v>26</v>
      </c>
      <c r="B26" s="65" t="s">
        <v>80</v>
      </c>
      <c r="C26" s="65" t="s">
        <v>81</v>
      </c>
      <c r="D26" s="70">
        <v>3163019.6880587349</v>
      </c>
      <c r="E26" s="71">
        <v>443606.58693373634</v>
      </c>
      <c r="F26" s="71">
        <f t="shared" si="1"/>
        <v>3606626.2749924711</v>
      </c>
      <c r="G26" s="71">
        <v>1054.6837315300365</v>
      </c>
      <c r="H26" s="71">
        <v>51580.807277572007</v>
      </c>
      <c r="I26" s="72">
        <v>679.61368586370077</v>
      </c>
      <c r="J26" s="76">
        <v>7531.8978286717984</v>
      </c>
      <c r="K26" s="71">
        <v>82135.937583630293</v>
      </c>
      <c r="L26" s="71">
        <v>0</v>
      </c>
      <c r="M26" s="74">
        <f t="shared" si="3"/>
        <v>3749609.2150997384</v>
      </c>
      <c r="N26" s="21">
        <v>2999826.5146771609</v>
      </c>
      <c r="O26" s="20">
        <v>452943.92754471983</v>
      </c>
      <c r="P26" s="20">
        <v>0</v>
      </c>
      <c r="Q26" s="20">
        <v>0</v>
      </c>
      <c r="R26" s="20">
        <v>0</v>
      </c>
      <c r="S26" s="20">
        <v>-14947.915330775337</v>
      </c>
      <c r="T26" s="20">
        <v>311786.68820863351</v>
      </c>
      <c r="U26" s="20">
        <v>0</v>
      </c>
      <c r="V26" s="21">
        <v>468352.89240637986</v>
      </c>
      <c r="W26" s="22">
        <v>3749609.2150997398</v>
      </c>
      <c r="X26" s="75">
        <f t="shared" si="2"/>
        <v>0</v>
      </c>
    </row>
    <row r="27" spans="1:24" x14ac:dyDescent="0.35">
      <c r="A27" s="65">
        <v>27</v>
      </c>
      <c r="B27" s="65" t="s">
        <v>83</v>
      </c>
      <c r="C27" s="65" t="s">
        <v>84</v>
      </c>
      <c r="D27" s="70">
        <v>2939072.5253047901</v>
      </c>
      <c r="E27" s="77">
        <v>1036184.0457444</v>
      </c>
      <c r="F27" s="71">
        <f t="shared" si="1"/>
        <v>3975256.5710491901</v>
      </c>
      <c r="G27" s="71">
        <v>5006.8754028638105</v>
      </c>
      <c r="H27" s="71">
        <v>156290.25205444329</v>
      </c>
      <c r="I27" s="72">
        <v>1903.8962023319446</v>
      </c>
      <c r="J27" s="76">
        <v>10001.14439142491</v>
      </c>
      <c r="K27" s="71">
        <v>94043.160428647447</v>
      </c>
      <c r="L27" s="71">
        <v>0</v>
      </c>
      <c r="M27" s="74">
        <f t="shared" si="3"/>
        <v>4242501.8995289011</v>
      </c>
      <c r="N27" s="21">
        <v>2889422.379409133</v>
      </c>
      <c r="O27" s="20">
        <v>54353.383212054832</v>
      </c>
      <c r="P27" s="20">
        <v>0</v>
      </c>
      <c r="Q27" s="20">
        <v>0</v>
      </c>
      <c r="R27" s="20">
        <v>0</v>
      </c>
      <c r="S27" s="20">
        <v>-54101.17293228535</v>
      </c>
      <c r="T27" s="20">
        <v>918332.32000000007</v>
      </c>
      <c r="U27" s="20">
        <v>434494.98984000005</v>
      </c>
      <c r="V27" s="21">
        <v>1305714.0279479632</v>
      </c>
      <c r="W27" s="22">
        <v>4242501.899528902</v>
      </c>
      <c r="X27" s="75">
        <f t="shared" si="2"/>
        <v>0</v>
      </c>
    </row>
    <row r="28" spans="1:24" x14ac:dyDescent="0.35">
      <c r="A28" s="65">
        <v>28</v>
      </c>
      <c r="B28" s="65" t="s">
        <v>86</v>
      </c>
      <c r="C28" s="65" t="s">
        <v>87</v>
      </c>
      <c r="D28" s="70">
        <v>595416.46308879566</v>
      </c>
      <c r="E28" s="77">
        <v>818014.33044050226</v>
      </c>
      <c r="F28" s="71">
        <f>SUM(D28:E28)</f>
        <v>1413430.7935292979</v>
      </c>
      <c r="G28" s="71">
        <v>207.25940237021189</v>
      </c>
      <c r="H28" s="71">
        <v>12887.446611887181</v>
      </c>
      <c r="I28" s="72">
        <v>78.811705369088017</v>
      </c>
      <c r="J28" s="73">
        <v>51326.129868711978</v>
      </c>
      <c r="K28" s="71">
        <v>70466.551698038704</v>
      </c>
      <c r="L28" s="71">
        <v>0</v>
      </c>
      <c r="M28" s="74">
        <f>SUM(D28,G28:J28,K28,E28)-L28</f>
        <v>1548396.992815675</v>
      </c>
      <c r="N28" s="21">
        <v>1373857.5290614113</v>
      </c>
      <c r="O28" s="20">
        <v>123953.76699850785</v>
      </c>
      <c r="P28" s="20">
        <v>0</v>
      </c>
      <c r="Q28" s="20">
        <v>0</v>
      </c>
      <c r="R28" s="20">
        <v>2671.7739581605078</v>
      </c>
      <c r="S28" s="20">
        <v>1204.8940284128398</v>
      </c>
      <c r="T28" s="20">
        <v>46709.02876918215</v>
      </c>
      <c r="U28" s="20">
        <v>0</v>
      </c>
      <c r="V28" s="21">
        <v>216478.97815955084</v>
      </c>
      <c r="W28" s="22">
        <v>1548396.9928156757</v>
      </c>
      <c r="X28" s="75">
        <f t="shared" si="2"/>
        <v>0</v>
      </c>
    </row>
    <row r="29" spans="1:24" x14ac:dyDescent="0.35">
      <c r="A29" s="65">
        <v>29</v>
      </c>
      <c r="B29" s="65" t="s">
        <v>89</v>
      </c>
      <c r="C29" s="65" t="s">
        <v>90</v>
      </c>
      <c r="D29" s="70">
        <v>115930.87258143292</v>
      </c>
      <c r="E29" s="71">
        <v>3552983.8347204411</v>
      </c>
      <c r="F29" s="71">
        <f t="shared" ref="F29:F64" si="4">SUM(D29:E29)</f>
        <v>3668914.7073018742</v>
      </c>
      <c r="G29" s="71">
        <v>9235.8163781852691</v>
      </c>
      <c r="H29" s="71">
        <v>313270.13224753045</v>
      </c>
      <c r="I29" s="72">
        <v>40467.821814410214</v>
      </c>
      <c r="J29" s="73">
        <v>216721.36150963989</v>
      </c>
      <c r="K29" s="71">
        <v>92638.401944839832</v>
      </c>
      <c r="L29" s="71">
        <v>0</v>
      </c>
      <c r="M29" s="74">
        <f t="shared" ref="M29:M65" si="5">SUM(D29,G29:J29,K29,E29)-L29</f>
        <v>4341248.2411964796</v>
      </c>
      <c r="N29" s="21">
        <v>1305555.5429967984</v>
      </c>
      <c r="O29" s="20">
        <v>197040.78809378561</v>
      </c>
      <c r="P29" s="20">
        <v>0</v>
      </c>
      <c r="Q29" s="20">
        <v>0</v>
      </c>
      <c r="R29" s="20">
        <v>2776567.9801172018</v>
      </c>
      <c r="S29" s="20">
        <v>10613.02709784429</v>
      </c>
      <c r="T29" s="20">
        <v>51470.902890848942</v>
      </c>
      <c r="U29" s="20">
        <v>0</v>
      </c>
      <c r="V29" s="21">
        <v>2867623.5984762195</v>
      </c>
      <c r="W29" s="22">
        <v>4341248.2411964796</v>
      </c>
      <c r="X29" s="75">
        <f t="shared" si="2"/>
        <v>0</v>
      </c>
    </row>
    <row r="30" spans="1:24" x14ac:dyDescent="0.35">
      <c r="A30" s="65">
        <v>30</v>
      </c>
      <c r="B30" s="65" t="s">
        <v>92</v>
      </c>
      <c r="C30" s="65" t="s">
        <v>93</v>
      </c>
      <c r="D30" s="70">
        <v>0</v>
      </c>
      <c r="E30" s="71">
        <v>305784.34875699878</v>
      </c>
      <c r="F30" s="71">
        <f t="shared" si="4"/>
        <v>305784.34875699878</v>
      </c>
      <c r="G30" s="71">
        <v>86.335534193388767</v>
      </c>
      <c r="H30" s="71">
        <v>4373.4288162084022</v>
      </c>
      <c r="I30" s="72">
        <v>20474.550648590575</v>
      </c>
      <c r="J30" s="76">
        <v>0</v>
      </c>
      <c r="K30" s="71">
        <v>14506.30146377167</v>
      </c>
      <c r="L30" s="71">
        <v>0</v>
      </c>
      <c r="M30" s="74">
        <f t="shared" si="5"/>
        <v>345224.96521976282</v>
      </c>
      <c r="N30" s="21">
        <v>92145.283398662039</v>
      </c>
      <c r="O30" s="20">
        <v>35072.352634423107</v>
      </c>
      <c r="P30" s="20">
        <v>0</v>
      </c>
      <c r="Q30" s="20">
        <v>0</v>
      </c>
      <c r="R30" s="20">
        <v>216554.9262101746</v>
      </c>
      <c r="S30" s="20">
        <v>0</v>
      </c>
      <c r="T30" s="20">
        <v>1452.4029765031116</v>
      </c>
      <c r="U30" s="20">
        <v>0</v>
      </c>
      <c r="V30" s="21">
        <v>264243.79094056773</v>
      </c>
      <c r="W30" s="22">
        <v>345224.96521976282</v>
      </c>
      <c r="X30" s="75">
        <f t="shared" si="2"/>
        <v>0</v>
      </c>
    </row>
    <row r="31" spans="1:24" x14ac:dyDescent="0.35">
      <c r="A31" s="65">
        <v>31</v>
      </c>
      <c r="B31" s="65" t="s">
        <v>95</v>
      </c>
      <c r="C31" s="65" t="s">
        <v>96</v>
      </c>
      <c r="D31" s="70">
        <v>60387.089117653901</v>
      </c>
      <c r="E31" s="71">
        <v>673.61743549093023</v>
      </c>
      <c r="F31" s="71">
        <f t="shared" si="4"/>
        <v>61060.706553144832</v>
      </c>
      <c r="G31" s="71">
        <v>2812.2832415475018</v>
      </c>
      <c r="H31" s="71">
        <v>138241.72261556139</v>
      </c>
      <c r="I31" s="72">
        <v>1812.1699636990909</v>
      </c>
      <c r="J31" s="76">
        <v>4753.4267718032097</v>
      </c>
      <c r="K31" s="71">
        <v>17870.141008185325</v>
      </c>
      <c r="L31" s="71">
        <v>0</v>
      </c>
      <c r="M31" s="74">
        <f t="shared" si="5"/>
        <v>226550.45015394132</v>
      </c>
      <c r="N31" s="21">
        <v>150671.99024497555</v>
      </c>
      <c r="O31" s="20">
        <v>5716.108151525119</v>
      </c>
      <c r="P31" s="20">
        <v>0</v>
      </c>
      <c r="Q31" s="20">
        <v>0</v>
      </c>
      <c r="R31" s="20">
        <v>68128.393588403211</v>
      </c>
      <c r="S31" s="20">
        <v>2033.9581690374341</v>
      </c>
      <c r="T31" s="20">
        <v>0</v>
      </c>
      <c r="U31" s="20">
        <v>0</v>
      </c>
      <c r="V31" s="21">
        <v>74444.492939200543</v>
      </c>
      <c r="W31" s="22">
        <v>226550.45015394138</v>
      </c>
      <c r="X31" s="75">
        <f t="shared" si="2"/>
        <v>0</v>
      </c>
    </row>
    <row r="32" spans="1:24" x14ac:dyDescent="0.35">
      <c r="A32" s="65">
        <v>32</v>
      </c>
      <c r="B32" s="65" t="s">
        <v>98</v>
      </c>
      <c r="C32" s="65" t="s">
        <v>99</v>
      </c>
      <c r="D32" s="70">
        <v>16546.175178772599</v>
      </c>
      <c r="E32" s="71">
        <v>283376.03358518641</v>
      </c>
      <c r="F32" s="71">
        <f t="shared" si="4"/>
        <v>299922.208763959</v>
      </c>
      <c r="G32" s="71">
        <v>0.49362125190965883</v>
      </c>
      <c r="H32" s="71">
        <v>24.693839921237192</v>
      </c>
      <c r="I32" s="72">
        <v>117.38080800231741</v>
      </c>
      <c r="J32" s="73">
        <v>14180.70838810516</v>
      </c>
      <c r="K32" s="71">
        <v>27402.579821679217</v>
      </c>
      <c r="L32" s="71">
        <v>0</v>
      </c>
      <c r="M32" s="74">
        <f t="shared" si="5"/>
        <v>341648.06524291885</v>
      </c>
      <c r="N32" s="21">
        <v>56805.103963908608</v>
      </c>
      <c r="O32" s="20">
        <v>43266.036875468628</v>
      </c>
      <c r="P32" s="20">
        <v>0</v>
      </c>
      <c r="Q32" s="20">
        <v>0</v>
      </c>
      <c r="R32" s="20">
        <v>238045.97688466319</v>
      </c>
      <c r="S32" s="20">
        <v>-1268.5698764773581</v>
      </c>
      <c r="T32" s="20">
        <v>4799.517395355856</v>
      </c>
      <c r="U32" s="20">
        <v>0</v>
      </c>
      <c r="V32" s="21">
        <v>288437.5303017415</v>
      </c>
      <c r="W32" s="22">
        <v>341648.06524291879</v>
      </c>
      <c r="X32" s="75">
        <f t="shared" si="2"/>
        <v>0</v>
      </c>
    </row>
    <row r="33" spans="1:24" x14ac:dyDescent="0.35">
      <c r="A33" s="65">
        <v>33</v>
      </c>
      <c r="B33" s="65" t="s">
        <v>101</v>
      </c>
      <c r="C33" s="65" t="s">
        <v>102</v>
      </c>
      <c r="D33" s="70">
        <v>0</v>
      </c>
      <c r="E33" s="79">
        <v>252689.73431203951</v>
      </c>
      <c r="F33" s="71">
        <f t="shared" si="4"/>
        <v>252689.73431203951</v>
      </c>
      <c r="G33" s="71">
        <v>0</v>
      </c>
      <c r="H33" s="71">
        <v>2867.8933208936974</v>
      </c>
      <c r="I33" s="72">
        <v>37.594367582278551</v>
      </c>
      <c r="J33" s="76">
        <v>0</v>
      </c>
      <c r="K33" s="71">
        <v>4810.2218334329891</v>
      </c>
      <c r="L33" s="71">
        <v>0</v>
      </c>
      <c r="M33" s="74">
        <f t="shared" si="5"/>
        <v>260405.44383394846</v>
      </c>
      <c r="N33" s="21">
        <v>69984.517187095174</v>
      </c>
      <c r="O33" s="20">
        <v>5732.1633302266719</v>
      </c>
      <c r="P33" s="20">
        <v>0</v>
      </c>
      <c r="Q33" s="20">
        <v>0</v>
      </c>
      <c r="R33" s="20">
        <v>131649.39068873329</v>
      </c>
      <c r="S33" s="20">
        <v>0</v>
      </c>
      <c r="T33" s="20">
        <v>53039.372627893354</v>
      </c>
      <c r="U33" s="20">
        <v>0</v>
      </c>
      <c r="V33" s="21">
        <v>187523.62928661919</v>
      </c>
      <c r="W33" s="22">
        <v>260405.44383394835</v>
      </c>
      <c r="X33" s="75">
        <f t="shared" si="2"/>
        <v>0</v>
      </c>
    </row>
    <row r="34" spans="1:24" x14ac:dyDescent="0.35">
      <c r="A34" s="65">
        <v>34</v>
      </c>
      <c r="B34" s="65" t="s">
        <v>104</v>
      </c>
      <c r="C34" s="65" t="s">
        <v>105</v>
      </c>
      <c r="D34" s="70">
        <v>6650.5799827432966</v>
      </c>
      <c r="E34" s="71">
        <v>1039215.4331770786</v>
      </c>
      <c r="F34" s="71">
        <f t="shared" si="4"/>
        <v>1045866.0131598219</v>
      </c>
      <c r="G34" s="71">
        <v>552587.24588087795</v>
      </c>
      <c r="H34" s="71">
        <v>0</v>
      </c>
      <c r="I34" s="72">
        <v>109759.72726127996</v>
      </c>
      <c r="J34" s="73">
        <v>75549.401398533519</v>
      </c>
      <c r="K34" s="71">
        <v>125764.16870396122</v>
      </c>
      <c r="L34" s="71">
        <v>0</v>
      </c>
      <c r="M34" s="74">
        <f t="shared" si="5"/>
        <v>1909526.5564044744</v>
      </c>
      <c r="N34" s="21">
        <v>288640.64689524169</v>
      </c>
      <c r="O34" s="20">
        <v>345814.82129097654</v>
      </c>
      <c r="P34" s="20">
        <v>0</v>
      </c>
      <c r="Q34" s="20">
        <v>0</v>
      </c>
      <c r="R34" s="20">
        <v>1227932.2416197269</v>
      </c>
      <c r="S34" s="20">
        <v>-702.61732079890908</v>
      </c>
      <c r="T34" s="20">
        <v>47841.46391932822</v>
      </c>
      <c r="U34" s="20">
        <v>0</v>
      </c>
      <c r="V34" s="21">
        <v>1554538.4743245696</v>
      </c>
      <c r="W34" s="22">
        <v>1909526.5564044751</v>
      </c>
      <c r="X34" s="75">
        <f t="shared" si="2"/>
        <v>0</v>
      </c>
    </row>
    <row r="35" spans="1:24" x14ac:dyDescent="0.35">
      <c r="A35" s="65">
        <v>35</v>
      </c>
      <c r="B35" s="65" t="s">
        <v>107</v>
      </c>
      <c r="C35" s="65" t="s">
        <v>108</v>
      </c>
      <c r="D35" s="70">
        <v>17963.861110641628</v>
      </c>
      <c r="E35" s="71">
        <v>656136.20303765917</v>
      </c>
      <c r="F35" s="71">
        <f t="shared" si="4"/>
        <v>674100.06414830079</v>
      </c>
      <c r="G35" s="71">
        <v>51834.58694617256</v>
      </c>
      <c r="H35" s="71">
        <v>0</v>
      </c>
      <c r="I35" s="72">
        <v>10559.750653781952</v>
      </c>
      <c r="J35" s="76">
        <v>0</v>
      </c>
      <c r="K35" s="71">
        <v>70387.921812214263</v>
      </c>
      <c r="L35" s="71">
        <v>0</v>
      </c>
      <c r="M35" s="74">
        <f t="shared" si="5"/>
        <v>806882.32356046955</v>
      </c>
      <c r="N35" s="21">
        <v>189201.1559039701</v>
      </c>
      <c r="O35" s="20">
        <v>99759.929393489307</v>
      </c>
      <c r="P35" s="20">
        <v>0</v>
      </c>
      <c r="Q35" s="20">
        <v>0</v>
      </c>
      <c r="R35" s="20">
        <v>442863.68746648758</v>
      </c>
      <c r="S35" s="20">
        <v>0</v>
      </c>
      <c r="T35" s="20">
        <v>75057.550796522599</v>
      </c>
      <c r="U35" s="20">
        <v>0</v>
      </c>
      <c r="V35" s="21">
        <v>611070.99253537995</v>
      </c>
      <c r="W35" s="22">
        <v>806882.32356046955</v>
      </c>
      <c r="X35" s="75">
        <f t="shared" si="2"/>
        <v>0</v>
      </c>
    </row>
    <row r="36" spans="1:24" x14ac:dyDescent="0.35">
      <c r="A36" s="65">
        <v>36</v>
      </c>
      <c r="B36" s="65" t="s">
        <v>110</v>
      </c>
      <c r="C36" s="65" t="s">
        <v>111</v>
      </c>
      <c r="D36" s="70">
        <v>49361.291853123817</v>
      </c>
      <c r="E36" s="79">
        <v>643455.78802213923</v>
      </c>
      <c r="F36" s="71">
        <f t="shared" si="4"/>
        <v>692817.07987526304</v>
      </c>
      <c r="G36" s="71">
        <v>0</v>
      </c>
      <c r="H36" s="71">
        <v>33967.400675068318</v>
      </c>
      <c r="I36" s="72">
        <v>5996.9352858698057</v>
      </c>
      <c r="J36" s="73">
        <v>10456.82886367327</v>
      </c>
      <c r="K36" s="71">
        <v>65010.775804781522</v>
      </c>
      <c r="L36" s="71">
        <v>0</v>
      </c>
      <c r="M36" s="74">
        <f t="shared" si="5"/>
        <v>808249.02050465601</v>
      </c>
      <c r="N36" s="21">
        <v>303100.45038704964</v>
      </c>
      <c r="O36" s="20">
        <v>186205.55916743263</v>
      </c>
      <c r="P36" s="20">
        <v>0</v>
      </c>
      <c r="Q36" s="20">
        <v>0</v>
      </c>
      <c r="R36" s="20">
        <v>314370.09107406274</v>
      </c>
      <c r="S36" s="20">
        <v>2578.6778738457865</v>
      </c>
      <c r="T36" s="20">
        <v>1994.2420022654328</v>
      </c>
      <c r="U36" s="20">
        <v>0</v>
      </c>
      <c r="V36" s="21">
        <v>545108.47393846186</v>
      </c>
      <c r="W36" s="22">
        <v>808249.02050465601</v>
      </c>
      <c r="X36" s="75">
        <f t="shared" si="2"/>
        <v>0</v>
      </c>
    </row>
    <row r="37" spans="1:24" x14ac:dyDescent="0.35">
      <c r="A37" s="65">
        <v>37</v>
      </c>
      <c r="B37" s="65" t="s">
        <v>112</v>
      </c>
      <c r="C37" s="65" t="s">
        <v>113</v>
      </c>
      <c r="D37" s="70">
        <v>8019.2873110277342</v>
      </c>
      <c r="E37" s="71">
        <v>0</v>
      </c>
      <c r="F37" s="71">
        <f t="shared" si="4"/>
        <v>8019.2873110277342</v>
      </c>
      <c r="G37" s="71">
        <v>0</v>
      </c>
      <c r="H37" s="71">
        <v>0</v>
      </c>
      <c r="I37" s="72">
        <v>0</v>
      </c>
      <c r="J37" s="72">
        <v>0</v>
      </c>
      <c r="K37" s="71">
        <v>10308.196174469102</v>
      </c>
      <c r="L37" s="71">
        <v>0</v>
      </c>
      <c r="M37" s="74">
        <f t="shared" si="5"/>
        <v>18327.483485496836</v>
      </c>
      <c r="N37" s="21">
        <v>18327.483485496836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  <c r="V37" s="21">
        <v>0</v>
      </c>
      <c r="W37" s="22">
        <v>18327.483485496858</v>
      </c>
      <c r="X37" s="75">
        <f t="shared" si="2"/>
        <v>0</v>
      </c>
    </row>
    <row r="38" spans="1:24" x14ac:dyDescent="0.35">
      <c r="A38" s="65">
        <v>40</v>
      </c>
      <c r="B38" s="65" t="s">
        <v>115</v>
      </c>
      <c r="C38" s="65" t="s">
        <v>116</v>
      </c>
      <c r="D38" s="70">
        <v>1515529.1059837809</v>
      </c>
      <c r="E38" s="71">
        <v>4186.9444178781032</v>
      </c>
      <c r="F38" s="71">
        <f t="shared" si="4"/>
        <v>1519716.050401659</v>
      </c>
      <c r="G38" s="71">
        <v>0</v>
      </c>
      <c r="H38" s="71">
        <v>0</v>
      </c>
      <c r="I38" s="72">
        <v>0</v>
      </c>
      <c r="J38" s="72">
        <v>0</v>
      </c>
      <c r="K38" s="71">
        <v>164188.39630637178</v>
      </c>
      <c r="L38" s="71">
        <v>0</v>
      </c>
      <c r="M38" s="74">
        <f t="shared" si="5"/>
        <v>1683904.4467080308</v>
      </c>
      <c r="N38" s="21">
        <v>908026.1131700949</v>
      </c>
      <c r="O38" s="20">
        <v>370777.81353793526</v>
      </c>
      <c r="P38" s="20">
        <v>0</v>
      </c>
      <c r="Q38" s="20">
        <v>0</v>
      </c>
      <c r="R38" s="20">
        <v>0</v>
      </c>
      <c r="S38" s="20">
        <v>0</v>
      </c>
      <c r="T38" s="20">
        <v>405100.52</v>
      </c>
      <c r="U38" s="20">
        <v>0</v>
      </c>
      <c r="V38" s="21">
        <v>819527.27811890375</v>
      </c>
      <c r="W38" s="22">
        <v>1683904.4467080308</v>
      </c>
      <c r="X38" s="75">
        <f t="shared" si="2"/>
        <v>0</v>
      </c>
    </row>
    <row r="39" spans="1:24" x14ac:dyDescent="0.35">
      <c r="A39" s="65">
        <v>41</v>
      </c>
      <c r="B39" s="65" t="s">
        <v>118</v>
      </c>
      <c r="C39" s="65" t="s">
        <v>119</v>
      </c>
      <c r="D39" s="70">
        <v>1202972.0208218121</v>
      </c>
      <c r="E39" s="71">
        <v>0</v>
      </c>
      <c r="F39" s="71">
        <f t="shared" si="4"/>
        <v>1202972.0208218121</v>
      </c>
      <c r="G39" s="71">
        <v>0</v>
      </c>
      <c r="H39" s="71">
        <v>0</v>
      </c>
      <c r="I39" s="72">
        <v>0</v>
      </c>
      <c r="J39" s="72">
        <v>0</v>
      </c>
      <c r="K39" s="71">
        <v>44661.453254041633</v>
      </c>
      <c r="L39" s="71">
        <v>0</v>
      </c>
      <c r="M39" s="74">
        <f t="shared" si="5"/>
        <v>1247633.4740758538</v>
      </c>
      <c r="N39" s="21">
        <v>581800.73565516411</v>
      </c>
      <c r="O39" s="20">
        <v>665832.73842068959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  <c r="V39" s="21">
        <v>700595.0278865291</v>
      </c>
      <c r="W39" s="22">
        <v>1247633.4740758538</v>
      </c>
      <c r="X39" s="75">
        <f t="shared" si="2"/>
        <v>0</v>
      </c>
    </row>
    <row r="40" spans="1:24" x14ac:dyDescent="0.35">
      <c r="A40" s="65">
        <v>45</v>
      </c>
      <c r="B40" s="65" t="s">
        <v>121</v>
      </c>
      <c r="C40" s="65" t="s">
        <v>122</v>
      </c>
      <c r="D40" s="70">
        <v>19139027.40354</v>
      </c>
      <c r="E40" s="71">
        <v>368273.2</v>
      </c>
      <c r="F40" s="71">
        <f t="shared" si="4"/>
        <v>19507300.60354</v>
      </c>
      <c r="G40" s="71">
        <v>0</v>
      </c>
      <c r="H40" s="71">
        <v>0</v>
      </c>
      <c r="I40" s="72">
        <v>0</v>
      </c>
      <c r="J40" s="72">
        <v>0</v>
      </c>
      <c r="K40" s="71">
        <v>191571.3959283396</v>
      </c>
      <c r="L40" s="71">
        <v>0</v>
      </c>
      <c r="M40" s="74">
        <f t="shared" si="5"/>
        <v>19698871.999468338</v>
      </c>
      <c r="N40" s="21">
        <v>3077306.9133278932</v>
      </c>
      <c r="O40" s="24">
        <v>141404.72066567073</v>
      </c>
      <c r="P40" s="20">
        <v>0</v>
      </c>
      <c r="Q40" s="20">
        <v>0.51619590334770971</v>
      </c>
      <c r="R40" s="20">
        <v>16479808.814398874</v>
      </c>
      <c r="S40" s="20">
        <v>0</v>
      </c>
      <c r="T40" s="20">
        <v>0</v>
      </c>
      <c r="U40" s="20">
        <v>351.03487999999999</v>
      </c>
      <c r="V40" s="21">
        <v>16885532.938122112</v>
      </c>
      <c r="W40" s="22">
        <v>19698871.999468341</v>
      </c>
      <c r="X40" s="75">
        <f t="shared" ref="X40:X71" si="6">+M40-W40</f>
        <v>0</v>
      </c>
    </row>
    <row r="41" spans="1:24" x14ac:dyDescent="0.35">
      <c r="A41" s="65">
        <v>50</v>
      </c>
      <c r="B41" s="65" t="s">
        <v>123</v>
      </c>
      <c r="C41" s="65" t="s">
        <v>124</v>
      </c>
      <c r="D41" s="70">
        <v>918549.99018170428</v>
      </c>
      <c r="E41" s="71">
        <v>0</v>
      </c>
      <c r="F41" s="71">
        <f t="shared" si="4"/>
        <v>918549.99018170428</v>
      </c>
      <c r="G41" s="71">
        <v>-627675.82662416447</v>
      </c>
      <c r="H41" s="71">
        <v>0</v>
      </c>
      <c r="I41" s="72">
        <v>0</v>
      </c>
      <c r="J41" s="72">
        <v>0</v>
      </c>
      <c r="K41" s="71">
        <v>13508.331313183342</v>
      </c>
      <c r="L41" s="71">
        <v>13580.930928017335</v>
      </c>
      <c r="M41" s="74">
        <f t="shared" si="5"/>
        <v>290801.5639427058</v>
      </c>
      <c r="N41" s="21">
        <v>139365.57861303195</v>
      </c>
      <c r="O41" s="20">
        <v>151435.98532967386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  <c r="V41" s="21">
        <v>108561.9598508607</v>
      </c>
      <c r="W41" s="22">
        <v>290801.5639427058</v>
      </c>
      <c r="X41" s="75">
        <f t="shared" si="6"/>
        <v>0</v>
      </c>
    </row>
    <row r="42" spans="1:24" x14ac:dyDescent="0.35">
      <c r="A42" s="65">
        <v>51</v>
      </c>
      <c r="B42" s="65" t="s">
        <v>125</v>
      </c>
      <c r="C42" s="65" t="s">
        <v>126</v>
      </c>
      <c r="D42" s="70">
        <v>5175733.9431058234</v>
      </c>
      <c r="E42" s="71">
        <v>0</v>
      </c>
      <c r="F42" s="71">
        <f t="shared" si="4"/>
        <v>5175733.9431058234</v>
      </c>
      <c r="G42" s="71">
        <v>0</v>
      </c>
      <c r="H42" s="71">
        <v>-5003209.4783356292</v>
      </c>
      <c r="I42" s="72">
        <v>0</v>
      </c>
      <c r="J42" s="72">
        <v>0</v>
      </c>
      <c r="K42" s="71">
        <v>2556.4950327123056</v>
      </c>
      <c r="L42" s="71">
        <v>0</v>
      </c>
      <c r="M42" s="74">
        <f t="shared" si="5"/>
        <v>175080.95980290644</v>
      </c>
      <c r="N42" s="21">
        <v>175080.95980290649</v>
      </c>
      <c r="O42" s="20">
        <v>0</v>
      </c>
      <c r="P42" s="20">
        <v>0</v>
      </c>
      <c r="Q42" s="20">
        <v>0</v>
      </c>
      <c r="R42" s="20">
        <v>0</v>
      </c>
      <c r="S42" s="20">
        <v>0</v>
      </c>
      <c r="T42" s="20">
        <v>0</v>
      </c>
      <c r="U42" s="20">
        <v>0</v>
      </c>
      <c r="V42" s="21">
        <v>0</v>
      </c>
      <c r="W42" s="22">
        <v>175080.95980290649</v>
      </c>
      <c r="X42" s="75">
        <f t="shared" si="6"/>
        <v>0</v>
      </c>
    </row>
    <row r="43" spans="1:24" x14ac:dyDescent="0.35">
      <c r="A43" s="65">
        <v>52</v>
      </c>
      <c r="B43" s="65" t="s">
        <v>127</v>
      </c>
      <c r="C43" s="65" t="s">
        <v>128</v>
      </c>
      <c r="D43" s="70">
        <v>872878.58199233597</v>
      </c>
      <c r="E43" s="71">
        <v>0</v>
      </c>
      <c r="F43" s="71">
        <f t="shared" si="4"/>
        <v>872878.58199233597</v>
      </c>
      <c r="G43" s="71">
        <v>0</v>
      </c>
      <c r="H43" s="71">
        <v>0</v>
      </c>
      <c r="I43" s="72">
        <v>-855421.01035248919</v>
      </c>
      <c r="J43" s="72">
        <v>0</v>
      </c>
      <c r="K43" s="71">
        <v>13059.938295607282</v>
      </c>
      <c r="L43" s="71">
        <v>0</v>
      </c>
      <c r="M43" s="74">
        <f t="shared" si="5"/>
        <v>30517.509935454058</v>
      </c>
      <c r="N43" s="21">
        <v>24740.927129691721</v>
      </c>
      <c r="O43" s="20">
        <v>5776.5828057623321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0</v>
      </c>
      <c r="V43" s="21">
        <v>18318.852363879196</v>
      </c>
      <c r="W43" s="22">
        <v>30517.509935454058</v>
      </c>
      <c r="X43" s="75">
        <f t="shared" si="6"/>
        <v>0</v>
      </c>
    </row>
    <row r="44" spans="1:24" x14ac:dyDescent="0.35">
      <c r="A44" s="65">
        <v>55</v>
      </c>
      <c r="B44" s="65" t="s">
        <v>130</v>
      </c>
      <c r="C44" s="65" t="s">
        <v>131</v>
      </c>
      <c r="D44" s="70">
        <v>2601710.1066835951</v>
      </c>
      <c r="E44" s="71">
        <v>10960.081512104158</v>
      </c>
      <c r="F44" s="71">
        <f t="shared" si="4"/>
        <v>2612670.1881956994</v>
      </c>
      <c r="G44" s="71">
        <v>0</v>
      </c>
      <c r="H44" s="71">
        <v>0</v>
      </c>
      <c r="I44" s="72">
        <v>0</v>
      </c>
      <c r="J44" s="72">
        <v>0</v>
      </c>
      <c r="K44" s="71">
        <v>14460.633092371549</v>
      </c>
      <c r="L44" s="71">
        <v>0</v>
      </c>
      <c r="M44" s="74">
        <f t="shared" si="5"/>
        <v>2627130.8212880711</v>
      </c>
      <c r="N44" s="21">
        <v>332019.02676070004</v>
      </c>
      <c r="O44" s="20">
        <v>2286184.6954473709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8927.09908</v>
      </c>
      <c r="V44" s="21">
        <v>1608210.9413350355</v>
      </c>
      <c r="W44" s="22">
        <v>2627130.8212880711</v>
      </c>
      <c r="X44" s="75">
        <f t="shared" si="6"/>
        <v>0</v>
      </c>
    </row>
    <row r="45" spans="1:24" x14ac:dyDescent="0.35">
      <c r="A45" s="65">
        <v>60</v>
      </c>
      <c r="B45" s="65" t="s">
        <v>133</v>
      </c>
      <c r="C45" s="65" t="s">
        <v>134</v>
      </c>
      <c r="D45" s="70">
        <v>4348679.428964613</v>
      </c>
      <c r="E45" s="71">
        <v>37785.667742202939</v>
      </c>
      <c r="F45" s="71">
        <f t="shared" si="4"/>
        <v>4386465.096706816</v>
      </c>
      <c r="G45" s="71">
        <v>0</v>
      </c>
      <c r="H45" s="71">
        <v>0</v>
      </c>
      <c r="I45" s="72">
        <v>0</v>
      </c>
      <c r="J45" s="72">
        <v>-1604926.3244159101</v>
      </c>
      <c r="K45" s="71">
        <v>151235.58550572657</v>
      </c>
      <c r="L45" s="71">
        <v>6477.3516725676945</v>
      </c>
      <c r="M45" s="74">
        <f t="shared" si="5"/>
        <v>2926297.0061240648</v>
      </c>
      <c r="N45" s="21">
        <v>1923611.9241392333</v>
      </c>
      <c r="O45" s="20">
        <v>927790.85006483167</v>
      </c>
      <c r="P45" s="20">
        <v>0</v>
      </c>
      <c r="Q45" s="20">
        <v>0</v>
      </c>
      <c r="R45" s="20">
        <v>0</v>
      </c>
      <c r="S45" s="20">
        <v>0</v>
      </c>
      <c r="T45" s="20">
        <v>0</v>
      </c>
      <c r="U45" s="20">
        <v>74894.231919999991</v>
      </c>
      <c r="V45" s="21">
        <v>1275434.2587888793</v>
      </c>
      <c r="W45" s="22">
        <v>2926297.0061240653</v>
      </c>
      <c r="X45" s="75">
        <f t="shared" si="6"/>
        <v>0</v>
      </c>
    </row>
    <row r="46" spans="1:24" x14ac:dyDescent="0.35">
      <c r="A46" s="65">
        <v>61</v>
      </c>
      <c r="B46" s="65" t="s">
        <v>136</v>
      </c>
      <c r="C46" s="65" t="s">
        <v>137</v>
      </c>
      <c r="D46" s="70">
        <v>0</v>
      </c>
      <c r="E46" s="71">
        <v>0</v>
      </c>
      <c r="F46" s="71">
        <f t="shared" si="4"/>
        <v>0</v>
      </c>
      <c r="G46" s="71">
        <v>0</v>
      </c>
      <c r="H46" s="71">
        <v>0</v>
      </c>
      <c r="I46" s="72">
        <v>0</v>
      </c>
      <c r="J46" s="72">
        <v>0</v>
      </c>
      <c r="K46" s="71">
        <v>0</v>
      </c>
      <c r="L46" s="71">
        <v>0</v>
      </c>
      <c r="M46" s="74">
        <f t="shared" si="5"/>
        <v>0</v>
      </c>
      <c r="N46" s="21">
        <v>0</v>
      </c>
      <c r="O46" s="20">
        <v>0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20">
        <v>0</v>
      </c>
      <c r="V46" s="21">
        <v>0</v>
      </c>
      <c r="W46" s="22">
        <v>0</v>
      </c>
      <c r="X46" s="75">
        <f t="shared" si="6"/>
        <v>0</v>
      </c>
    </row>
    <row r="47" spans="1:24" x14ac:dyDescent="0.35">
      <c r="A47" s="65">
        <v>62</v>
      </c>
      <c r="B47" s="65" t="s">
        <v>139</v>
      </c>
      <c r="C47" s="65" t="s">
        <v>140</v>
      </c>
      <c r="D47" s="70">
        <v>1192326.7021365957</v>
      </c>
      <c r="E47" s="71">
        <v>1454171.4381163889</v>
      </c>
      <c r="F47" s="71">
        <f t="shared" si="4"/>
        <v>2646498.1402529846</v>
      </c>
      <c r="G47" s="71">
        <v>0</v>
      </c>
      <c r="H47" s="71">
        <v>0</v>
      </c>
      <c r="I47" s="72">
        <v>0</v>
      </c>
      <c r="J47" s="72">
        <f>-L1</f>
        <v>-102442.1058137815</v>
      </c>
      <c r="K47" s="71">
        <v>46998.048238194526</v>
      </c>
      <c r="L47" s="71">
        <v>1525.5750125873512</v>
      </c>
      <c r="M47" s="74">
        <f t="shared" si="5"/>
        <v>2589528.5076648104</v>
      </c>
      <c r="N47" s="21">
        <v>717313.21951573237</v>
      </c>
      <c r="O47" s="20">
        <v>740894.90538907773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1131320.3827600002</v>
      </c>
      <c r="V47" s="21">
        <v>1704951.4082898027</v>
      </c>
      <c r="W47" s="22">
        <v>2589528.5076648109</v>
      </c>
      <c r="X47" s="75">
        <f t="shared" si="6"/>
        <v>0</v>
      </c>
    </row>
    <row r="48" spans="1:24" x14ac:dyDescent="0.35">
      <c r="A48" s="65">
        <v>63</v>
      </c>
      <c r="B48" s="65" t="s">
        <v>142</v>
      </c>
      <c r="C48" s="65" t="s">
        <v>143</v>
      </c>
      <c r="D48" s="70">
        <v>713753.42540270847</v>
      </c>
      <c r="E48" s="71">
        <v>750937.94766140811</v>
      </c>
      <c r="F48" s="71">
        <f t="shared" si="4"/>
        <v>1464691.3730641166</v>
      </c>
      <c r="G48" s="71">
        <v>0</v>
      </c>
      <c r="H48" s="71">
        <v>0</v>
      </c>
      <c r="I48" s="72">
        <v>0</v>
      </c>
      <c r="J48" s="72">
        <v>0</v>
      </c>
      <c r="K48" s="71">
        <v>1445.9161225807989</v>
      </c>
      <c r="L48" s="71">
        <v>0</v>
      </c>
      <c r="M48" s="74">
        <f t="shared" si="5"/>
        <v>1466137.2891866975</v>
      </c>
      <c r="N48" s="21">
        <v>1189076.5206232895</v>
      </c>
      <c r="O48" s="20">
        <v>222680.1374434082</v>
      </c>
      <c r="P48" s="20">
        <v>0</v>
      </c>
      <c r="Q48" s="20">
        <v>0</v>
      </c>
      <c r="R48" s="20">
        <v>0</v>
      </c>
      <c r="S48" s="20">
        <v>0</v>
      </c>
      <c r="T48" s="20">
        <v>0</v>
      </c>
      <c r="U48" s="20">
        <v>54380.631120000005</v>
      </c>
      <c r="V48" s="21">
        <v>398649.33174135583</v>
      </c>
      <c r="W48" s="22">
        <v>1466137.2891866977</v>
      </c>
      <c r="X48" s="75">
        <f t="shared" si="6"/>
        <v>0</v>
      </c>
    </row>
    <row r="49" spans="1:24" x14ac:dyDescent="0.35">
      <c r="A49" s="65">
        <v>64</v>
      </c>
      <c r="B49" s="65" t="s">
        <v>145</v>
      </c>
      <c r="C49" s="65" t="s">
        <v>146</v>
      </c>
      <c r="D49" s="70">
        <v>2306005.9630337157</v>
      </c>
      <c r="E49" s="71">
        <v>67386.16</v>
      </c>
      <c r="F49" s="71">
        <f t="shared" si="4"/>
        <v>2373392.1230337159</v>
      </c>
      <c r="G49" s="71">
        <v>0</v>
      </c>
      <c r="H49" s="71">
        <v>0</v>
      </c>
      <c r="I49" s="72">
        <v>0</v>
      </c>
      <c r="J49" s="72">
        <v>0</v>
      </c>
      <c r="K49" s="71">
        <v>147748.46337090526</v>
      </c>
      <c r="L49" s="71">
        <v>2950.5203962306541</v>
      </c>
      <c r="M49" s="74">
        <f t="shared" si="5"/>
        <v>2518190.0660083904</v>
      </c>
      <c r="N49" s="21">
        <v>1401611.7761575037</v>
      </c>
      <c r="O49" s="20">
        <v>1036873.95786378</v>
      </c>
      <c r="P49" s="20">
        <v>0</v>
      </c>
      <c r="Q49" s="20">
        <v>0</v>
      </c>
      <c r="R49" s="20">
        <v>0</v>
      </c>
      <c r="S49" s="20">
        <v>-3213.5543328930698</v>
      </c>
      <c r="T49" s="20">
        <v>0</v>
      </c>
      <c r="U49" s="20">
        <v>82917.886319999991</v>
      </c>
      <c r="V49" s="21">
        <v>1207024.0411352892</v>
      </c>
      <c r="W49" s="22">
        <v>2518190.0660083909</v>
      </c>
      <c r="X49" s="75">
        <f t="shared" si="6"/>
        <v>0</v>
      </c>
    </row>
    <row r="50" spans="1:24" x14ac:dyDescent="0.35">
      <c r="A50" s="65">
        <v>65</v>
      </c>
      <c r="B50" s="65" t="s">
        <v>148</v>
      </c>
      <c r="C50" s="65" t="s">
        <v>149</v>
      </c>
      <c r="D50" s="70">
        <v>1470710.096634571</v>
      </c>
      <c r="E50" s="71">
        <v>16316.241379244748</v>
      </c>
      <c r="F50" s="71">
        <f t="shared" si="4"/>
        <v>1487026.3380138157</v>
      </c>
      <c r="G50" s="71">
        <v>0</v>
      </c>
      <c r="H50" s="71">
        <v>0</v>
      </c>
      <c r="I50" s="72">
        <v>0</v>
      </c>
      <c r="J50" s="72">
        <v>0</v>
      </c>
      <c r="K50" s="71">
        <v>665.81525618949013</v>
      </c>
      <c r="L50" s="71">
        <v>0</v>
      </c>
      <c r="M50" s="74">
        <f t="shared" si="5"/>
        <v>1487692.1532700052</v>
      </c>
      <c r="N50" s="21">
        <v>1173484.7679840778</v>
      </c>
      <c r="O50" s="20">
        <v>307465.63504592772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6741.7502400000003</v>
      </c>
      <c r="V50" s="21">
        <v>765925.86967341253</v>
      </c>
      <c r="W50" s="22">
        <v>1487692.1532700055</v>
      </c>
      <c r="X50" s="75">
        <f t="shared" si="6"/>
        <v>0</v>
      </c>
    </row>
    <row r="51" spans="1:24" x14ac:dyDescent="0.35">
      <c r="A51" s="65">
        <v>66</v>
      </c>
      <c r="B51" s="65" t="s">
        <v>151</v>
      </c>
      <c r="C51" s="65" t="s">
        <v>214</v>
      </c>
      <c r="D51" s="70">
        <v>150924.40739242913</v>
      </c>
      <c r="E51" s="71">
        <v>5484.92</v>
      </c>
      <c r="F51" s="71">
        <f t="shared" si="4"/>
        <v>156409.32739242914</v>
      </c>
      <c r="G51" s="71">
        <v>0</v>
      </c>
      <c r="H51" s="71">
        <v>0</v>
      </c>
      <c r="I51" s="72">
        <v>0</v>
      </c>
      <c r="J51" s="72">
        <v>0</v>
      </c>
      <c r="K51" s="71">
        <v>157.56255238270677</v>
      </c>
      <c r="L51" s="71">
        <v>0</v>
      </c>
      <c r="M51" s="74">
        <f t="shared" si="5"/>
        <v>156566.88994481185</v>
      </c>
      <c r="N51" s="21">
        <v>102991.4473073941</v>
      </c>
      <c r="O51" s="20">
        <v>53575.442637417713</v>
      </c>
      <c r="P51" s="20">
        <v>0</v>
      </c>
      <c r="Q51" s="20">
        <v>0</v>
      </c>
      <c r="R51" s="20">
        <v>0</v>
      </c>
      <c r="S51" s="20">
        <v>0</v>
      </c>
      <c r="T51" s="20">
        <v>0</v>
      </c>
      <c r="U51" s="20">
        <v>0</v>
      </c>
      <c r="V51" s="21">
        <v>48190.242953368717</v>
      </c>
      <c r="W51" s="22">
        <v>156566.88994481179</v>
      </c>
      <c r="X51" s="75">
        <f t="shared" si="6"/>
        <v>0</v>
      </c>
    </row>
    <row r="52" spans="1:24" x14ac:dyDescent="0.35">
      <c r="A52" s="65">
        <v>70</v>
      </c>
      <c r="B52" s="65" t="s">
        <v>152</v>
      </c>
      <c r="C52" s="65" t="s">
        <v>153</v>
      </c>
      <c r="D52" s="70">
        <v>2222880.4427053137</v>
      </c>
      <c r="E52" s="71">
        <v>0</v>
      </c>
      <c r="F52" s="71">
        <f t="shared" si="4"/>
        <v>2222880.4427053137</v>
      </c>
      <c r="G52" s="71">
        <v>0</v>
      </c>
      <c r="H52" s="71">
        <v>0</v>
      </c>
      <c r="I52" s="72">
        <v>0</v>
      </c>
      <c r="J52" s="72">
        <v>0</v>
      </c>
      <c r="K52" s="71">
        <v>70041.121433095424</v>
      </c>
      <c r="L52" s="71">
        <v>5283.9609436848868</v>
      </c>
      <c r="M52" s="74">
        <f t="shared" si="5"/>
        <v>2287637.6031947243</v>
      </c>
      <c r="N52" s="21">
        <v>1024826.4691229789</v>
      </c>
      <c r="O52" s="20">
        <v>1240281.0053206568</v>
      </c>
      <c r="P52" s="20">
        <v>0</v>
      </c>
      <c r="Q52" s="20">
        <v>22530.128751088894</v>
      </c>
      <c r="R52" s="20">
        <v>0</v>
      </c>
      <c r="S52" s="20">
        <v>0</v>
      </c>
      <c r="T52" s="20">
        <v>0</v>
      </c>
      <c r="U52" s="20">
        <v>0</v>
      </c>
      <c r="V52" s="21">
        <v>1451166.2473060698</v>
      </c>
      <c r="W52" s="22">
        <v>2287637.6031947248</v>
      </c>
      <c r="X52" s="75">
        <f t="shared" si="6"/>
        <v>0</v>
      </c>
    </row>
    <row r="53" spans="1:24" x14ac:dyDescent="0.35">
      <c r="A53" s="65">
        <v>71</v>
      </c>
      <c r="B53" s="65" t="s">
        <v>154</v>
      </c>
      <c r="C53" s="65" t="s">
        <v>155</v>
      </c>
      <c r="D53" s="70">
        <v>15684.2</v>
      </c>
      <c r="E53" s="71">
        <v>0</v>
      </c>
      <c r="F53" s="71">
        <f t="shared" si="4"/>
        <v>15684.2</v>
      </c>
      <c r="G53" s="71">
        <v>0</v>
      </c>
      <c r="H53" s="71">
        <v>0</v>
      </c>
      <c r="I53" s="72">
        <v>0</v>
      </c>
      <c r="J53" s="72">
        <v>0</v>
      </c>
      <c r="K53" s="71">
        <v>23403.182479521169</v>
      </c>
      <c r="L53" s="71">
        <v>37.282104045541708</v>
      </c>
      <c r="M53" s="74">
        <f t="shared" si="5"/>
        <v>39050.100375475631</v>
      </c>
      <c r="N53" s="21">
        <v>37848.40460118169</v>
      </c>
      <c r="O53" s="20">
        <v>1201.6957742939451</v>
      </c>
      <c r="P53" s="20">
        <v>0</v>
      </c>
      <c r="Q53" s="20">
        <v>0</v>
      </c>
      <c r="R53" s="20">
        <v>0</v>
      </c>
      <c r="S53" s="20">
        <v>0</v>
      </c>
      <c r="T53" s="20">
        <v>0</v>
      </c>
      <c r="U53" s="20">
        <v>0</v>
      </c>
      <c r="V53" s="21">
        <v>1255.9798397743116</v>
      </c>
      <c r="W53" s="22">
        <v>39050.100375475638</v>
      </c>
      <c r="X53" s="75">
        <f t="shared" si="6"/>
        <v>0</v>
      </c>
    </row>
    <row r="54" spans="1:24" x14ac:dyDescent="0.35">
      <c r="A54" s="65">
        <v>72</v>
      </c>
      <c r="B54" s="65" t="s">
        <v>156</v>
      </c>
      <c r="C54" s="65" t="s">
        <v>157</v>
      </c>
      <c r="D54" s="70">
        <v>0</v>
      </c>
      <c r="E54" s="71">
        <v>3870.1416333240022</v>
      </c>
      <c r="F54" s="71">
        <f t="shared" si="4"/>
        <v>3870.1416333240022</v>
      </c>
      <c r="G54" s="71">
        <v>0</v>
      </c>
      <c r="H54" s="71">
        <v>0</v>
      </c>
      <c r="I54" s="72">
        <v>0</v>
      </c>
      <c r="J54" s="72">
        <v>0</v>
      </c>
      <c r="K54" s="71">
        <v>3264.2191155338246</v>
      </c>
      <c r="L54" s="71">
        <v>0</v>
      </c>
      <c r="M54" s="74">
        <f t="shared" si="5"/>
        <v>7134.3607488578273</v>
      </c>
      <c r="N54" s="21">
        <v>6574.8989088578282</v>
      </c>
      <c r="O54" s="20">
        <v>0</v>
      </c>
      <c r="P54" s="20">
        <v>0</v>
      </c>
      <c r="Q54" s="20">
        <v>0</v>
      </c>
      <c r="R54" s="20">
        <v>0</v>
      </c>
      <c r="S54" s="20">
        <v>0</v>
      </c>
      <c r="T54" s="20">
        <v>0</v>
      </c>
      <c r="U54" s="20">
        <v>559.46184000000005</v>
      </c>
      <c r="V54" s="21">
        <v>1225.5379515118639</v>
      </c>
      <c r="W54" s="22">
        <v>7134.3607488578291</v>
      </c>
      <c r="X54" s="75">
        <f t="shared" si="6"/>
        <v>0</v>
      </c>
    </row>
    <row r="55" spans="1:24" x14ac:dyDescent="0.35">
      <c r="A55" s="65">
        <v>73</v>
      </c>
      <c r="B55" s="65" t="s">
        <v>158</v>
      </c>
      <c r="C55" s="65" t="s">
        <v>159</v>
      </c>
      <c r="D55" s="70">
        <v>73856</v>
      </c>
      <c r="E55" s="71">
        <v>0</v>
      </c>
      <c r="F55" s="71">
        <f t="shared" si="4"/>
        <v>73856</v>
      </c>
      <c r="G55" s="71">
        <v>0</v>
      </c>
      <c r="H55" s="71">
        <v>0</v>
      </c>
      <c r="I55" s="72">
        <v>0</v>
      </c>
      <c r="J55" s="72">
        <v>0</v>
      </c>
      <c r="K55" s="71">
        <v>900.76948471876449</v>
      </c>
      <c r="L55" s="71">
        <v>175.56153254192353</v>
      </c>
      <c r="M55" s="74">
        <f t="shared" si="5"/>
        <v>74581.207952176846</v>
      </c>
      <c r="N55" s="21">
        <v>27310.204898757649</v>
      </c>
      <c r="O55" s="20">
        <v>0</v>
      </c>
      <c r="P55" s="20">
        <v>0</v>
      </c>
      <c r="Q55" s="20">
        <v>0</v>
      </c>
      <c r="R55" s="20">
        <v>38764.083109345709</v>
      </c>
      <c r="S55" s="20">
        <v>8506.9199440734974</v>
      </c>
      <c r="T55" s="20">
        <v>0</v>
      </c>
      <c r="U55" s="20">
        <v>0</v>
      </c>
      <c r="V55" s="21">
        <v>37514.556726184463</v>
      </c>
      <c r="W55" s="22">
        <v>74581.20795217689</v>
      </c>
      <c r="X55" s="75">
        <f t="shared" si="6"/>
        <v>0</v>
      </c>
    </row>
    <row r="56" spans="1:24" x14ac:dyDescent="0.35">
      <c r="A56" s="65">
        <v>74</v>
      </c>
      <c r="B56" s="65" t="s">
        <v>160</v>
      </c>
      <c r="C56" s="65" t="s">
        <v>161</v>
      </c>
      <c r="D56" s="70">
        <v>183565.12099999998</v>
      </c>
      <c r="E56" s="71">
        <v>16773.938608350163</v>
      </c>
      <c r="F56" s="71">
        <f t="shared" si="4"/>
        <v>200339.05960835016</v>
      </c>
      <c r="G56" s="71">
        <v>0</v>
      </c>
      <c r="H56" s="71">
        <v>0</v>
      </c>
      <c r="I56" s="72">
        <v>0</v>
      </c>
      <c r="J56" s="72">
        <v>0</v>
      </c>
      <c r="K56" s="71">
        <v>36167.496215266176</v>
      </c>
      <c r="L56" s="71">
        <v>436.34847163477826</v>
      </c>
      <c r="M56" s="74">
        <f t="shared" si="5"/>
        <v>236070.20735198155</v>
      </c>
      <c r="N56" s="21">
        <v>205321.46172841726</v>
      </c>
      <c r="O56" s="20">
        <v>48534.962477993409</v>
      </c>
      <c r="P56" s="20">
        <v>0</v>
      </c>
      <c r="Q56" s="20">
        <v>0</v>
      </c>
      <c r="R56" s="20">
        <v>0</v>
      </c>
      <c r="S56" s="20">
        <v>-21700.88261442924</v>
      </c>
      <c r="T56" s="20">
        <v>0</v>
      </c>
      <c r="U56" s="20">
        <v>3914.6657599999999</v>
      </c>
      <c r="V56" s="21">
        <v>3186.8400756460323</v>
      </c>
      <c r="W56" s="22">
        <v>236070.2073519816</v>
      </c>
      <c r="X56" s="75">
        <f t="shared" si="6"/>
        <v>0</v>
      </c>
    </row>
    <row r="57" spans="1:24" x14ac:dyDescent="0.35">
      <c r="A57" s="65">
        <v>75</v>
      </c>
      <c r="B57" s="65" t="s">
        <v>163</v>
      </c>
      <c r="C57" s="65" t="s">
        <v>164</v>
      </c>
      <c r="D57" s="70">
        <v>2267452.4</v>
      </c>
      <c r="E57" s="71">
        <v>30705.11854273811</v>
      </c>
      <c r="F57" s="71">
        <f t="shared" si="4"/>
        <v>2298157.5185427382</v>
      </c>
      <c r="G57" s="71">
        <v>0</v>
      </c>
      <c r="H57" s="71">
        <v>0</v>
      </c>
      <c r="I57" s="72">
        <v>0</v>
      </c>
      <c r="J57" s="72">
        <v>0</v>
      </c>
      <c r="K57" s="71">
        <v>702.67097664365269</v>
      </c>
      <c r="L57" s="71">
        <v>7250.5119638023825</v>
      </c>
      <c r="M57" s="74">
        <f t="shared" si="5"/>
        <v>2291609.6775555792</v>
      </c>
      <c r="N57" s="21">
        <v>89041.642397188087</v>
      </c>
      <c r="O57" s="20">
        <v>38309.606164904784</v>
      </c>
      <c r="P57" s="20">
        <v>2164258.4289934854</v>
      </c>
      <c r="Q57" s="20">
        <v>0</v>
      </c>
      <c r="R57" s="20">
        <v>0</v>
      </c>
      <c r="S57" s="20">
        <v>0</v>
      </c>
      <c r="T57" s="20">
        <v>0</v>
      </c>
      <c r="U57" s="20">
        <v>0</v>
      </c>
      <c r="V57" s="21">
        <v>2248289.5009844908</v>
      </c>
      <c r="W57" s="22">
        <v>2291609.6775555792</v>
      </c>
      <c r="X57" s="75">
        <f t="shared" si="6"/>
        <v>0</v>
      </c>
    </row>
    <row r="58" spans="1:24" x14ac:dyDescent="0.35">
      <c r="A58" s="65">
        <v>80</v>
      </c>
      <c r="B58" s="65" t="s">
        <v>166</v>
      </c>
      <c r="C58" s="65" t="s">
        <v>167</v>
      </c>
      <c r="D58" s="70">
        <v>3659290.683664714</v>
      </c>
      <c r="E58" s="71">
        <v>7616.5983278510512</v>
      </c>
      <c r="F58" s="71">
        <f t="shared" si="4"/>
        <v>3666907.2819925649</v>
      </c>
      <c r="G58" s="71">
        <v>0</v>
      </c>
      <c r="H58" s="71">
        <v>0</v>
      </c>
      <c r="I58" s="72">
        <v>0</v>
      </c>
      <c r="J58" s="72">
        <v>0</v>
      </c>
      <c r="K58" s="71">
        <v>431.40056754774446</v>
      </c>
      <c r="L58" s="71">
        <v>86.893844682114732</v>
      </c>
      <c r="M58" s="74">
        <f t="shared" si="5"/>
        <v>3667251.7887154305</v>
      </c>
      <c r="N58" s="21">
        <v>30303.777100791965</v>
      </c>
      <c r="O58" s="20">
        <v>512219.75347189239</v>
      </c>
      <c r="P58" s="20">
        <v>3004902.1788327135</v>
      </c>
      <c r="Q58" s="20">
        <v>105569.2051100321</v>
      </c>
      <c r="R58" s="20">
        <v>0</v>
      </c>
      <c r="S58" s="20">
        <v>0</v>
      </c>
      <c r="T58" s="20">
        <v>0</v>
      </c>
      <c r="U58" s="20">
        <v>14256.8742</v>
      </c>
      <c r="V58" s="21">
        <v>3640757.5900057307</v>
      </c>
      <c r="W58" s="22">
        <v>3667251.7887154305</v>
      </c>
      <c r="X58" s="75">
        <f t="shared" si="6"/>
        <v>0</v>
      </c>
    </row>
    <row r="59" spans="1:24" x14ac:dyDescent="0.35">
      <c r="A59" s="65">
        <v>85</v>
      </c>
      <c r="B59" s="65" t="s">
        <v>169</v>
      </c>
      <c r="C59" s="65" t="s">
        <v>170</v>
      </c>
      <c r="D59" s="70">
        <v>1668946.6817170822</v>
      </c>
      <c r="E59" s="71">
        <v>4990.6207831781148</v>
      </c>
      <c r="F59" s="71">
        <f t="shared" si="4"/>
        <v>1673937.3025002603</v>
      </c>
      <c r="G59" s="71">
        <v>0</v>
      </c>
      <c r="H59" s="71">
        <v>0</v>
      </c>
      <c r="I59" s="72">
        <v>0</v>
      </c>
      <c r="J59" s="72">
        <v>0</v>
      </c>
      <c r="K59" s="71">
        <v>171.82444864530126</v>
      </c>
      <c r="L59" s="71">
        <v>0.25835632710242235</v>
      </c>
      <c r="M59" s="74">
        <f t="shared" si="5"/>
        <v>1674108.8685925785</v>
      </c>
      <c r="N59" s="21">
        <v>50448.327073443113</v>
      </c>
      <c r="O59" s="20">
        <v>401420.6961366639</v>
      </c>
      <c r="P59" s="20">
        <v>1032194.5252141041</v>
      </c>
      <c r="Q59" s="20">
        <v>186329.67864836688</v>
      </c>
      <c r="R59" s="20">
        <v>0</v>
      </c>
      <c r="S59" s="20">
        <v>0</v>
      </c>
      <c r="T59" s="20">
        <v>0</v>
      </c>
      <c r="U59" s="20">
        <v>3715.6415200000001</v>
      </c>
      <c r="V59" s="21">
        <v>1623049.389826529</v>
      </c>
      <c r="W59" s="22">
        <v>1674108.8685925785</v>
      </c>
      <c r="X59" s="75">
        <f t="shared" si="6"/>
        <v>0</v>
      </c>
    </row>
    <row r="60" spans="1:24" x14ac:dyDescent="0.35">
      <c r="A60" s="65">
        <v>90</v>
      </c>
      <c r="B60" s="65" t="s">
        <v>172</v>
      </c>
      <c r="C60" s="65" t="s">
        <v>173</v>
      </c>
      <c r="D60" s="70">
        <v>1225673.958521419</v>
      </c>
      <c r="E60" s="71">
        <v>0</v>
      </c>
      <c r="F60" s="71">
        <f t="shared" si="4"/>
        <v>1225673.958521419</v>
      </c>
      <c r="G60" s="71">
        <v>0</v>
      </c>
      <c r="H60" s="71">
        <v>0</v>
      </c>
      <c r="I60" s="72">
        <v>0</v>
      </c>
      <c r="J60" s="72">
        <v>0</v>
      </c>
      <c r="K60" s="71">
        <v>2912.0701014855931</v>
      </c>
      <c r="L60" s="71">
        <v>32964.967836659322</v>
      </c>
      <c r="M60" s="74">
        <f t="shared" si="5"/>
        <v>1195621.0607862452</v>
      </c>
      <c r="N60" s="21">
        <v>665307.65549989627</v>
      </c>
      <c r="O60" s="20">
        <v>530313.40528634889</v>
      </c>
      <c r="P60" s="20">
        <v>0</v>
      </c>
      <c r="Q60" s="20">
        <v>0</v>
      </c>
      <c r="R60" s="20">
        <v>0</v>
      </c>
      <c r="S60" s="20">
        <v>0</v>
      </c>
      <c r="T60" s="20">
        <v>0</v>
      </c>
      <c r="U60" s="20">
        <v>0</v>
      </c>
      <c r="V60" s="21">
        <v>566740.75659785175</v>
      </c>
      <c r="W60" s="22">
        <v>1195621.0607862449</v>
      </c>
      <c r="X60" s="75">
        <f t="shared" si="6"/>
        <v>0</v>
      </c>
    </row>
    <row r="61" spans="1:24" x14ac:dyDescent="0.35">
      <c r="A61" s="65">
        <v>91</v>
      </c>
      <c r="B61" s="65" t="s">
        <v>175</v>
      </c>
      <c r="C61" s="65" t="s">
        <v>176</v>
      </c>
      <c r="D61" s="70">
        <v>51467.788730627763</v>
      </c>
      <c r="E61" s="71">
        <v>0</v>
      </c>
      <c r="F61" s="71">
        <f t="shared" si="4"/>
        <v>51467.788730627763</v>
      </c>
      <c r="G61" s="71">
        <v>0</v>
      </c>
      <c r="H61" s="71">
        <v>0</v>
      </c>
      <c r="I61" s="72">
        <v>0</v>
      </c>
      <c r="J61" s="72">
        <v>0</v>
      </c>
      <c r="K61" s="71">
        <v>0</v>
      </c>
      <c r="L61" s="71">
        <v>5176.0077762890696</v>
      </c>
      <c r="M61" s="74">
        <f t="shared" si="5"/>
        <v>46291.78095433869</v>
      </c>
      <c r="N61" s="21">
        <v>34820.187799847656</v>
      </c>
      <c r="O61" s="20">
        <v>6227.0469540089598</v>
      </c>
      <c r="P61" s="20">
        <v>0</v>
      </c>
      <c r="Q61" s="20">
        <v>5244.5462004820665</v>
      </c>
      <c r="R61" s="20">
        <v>0</v>
      </c>
      <c r="S61" s="20">
        <v>0</v>
      </c>
      <c r="T61" s="20">
        <v>0</v>
      </c>
      <c r="U61" s="20">
        <v>0</v>
      </c>
      <c r="V61" s="21">
        <v>27496.40455997573</v>
      </c>
      <c r="W61" s="22">
        <v>46291.78095433869</v>
      </c>
      <c r="X61" s="75">
        <f t="shared" si="6"/>
        <v>0</v>
      </c>
    </row>
    <row r="62" spans="1:24" x14ac:dyDescent="0.35">
      <c r="A62" s="65">
        <v>92</v>
      </c>
      <c r="B62" s="65" t="s">
        <v>178</v>
      </c>
      <c r="C62" s="65" t="s">
        <v>179</v>
      </c>
      <c r="D62" s="70">
        <v>652554.02309990325</v>
      </c>
      <c r="E62" s="71">
        <v>725.48531305094252</v>
      </c>
      <c r="F62" s="71">
        <f t="shared" si="4"/>
        <v>653279.50841295416</v>
      </c>
      <c r="G62" s="71">
        <v>0</v>
      </c>
      <c r="H62" s="71">
        <v>0</v>
      </c>
      <c r="I62" s="72">
        <v>0</v>
      </c>
      <c r="J62" s="72">
        <v>0</v>
      </c>
      <c r="K62" s="71">
        <v>1077.2174299943215</v>
      </c>
      <c r="L62" s="71">
        <v>5054.8243781654182</v>
      </c>
      <c r="M62" s="74">
        <f t="shared" si="5"/>
        <v>649301.90146478312</v>
      </c>
      <c r="N62" s="21">
        <v>73236.951910575735</v>
      </c>
      <c r="O62" s="20">
        <v>207596.22443423237</v>
      </c>
      <c r="P62" s="20">
        <v>240208.76695969619</v>
      </c>
      <c r="Q62" s="20">
        <v>128259.95816027861</v>
      </c>
      <c r="R62" s="20">
        <v>0</v>
      </c>
      <c r="S62" s="20">
        <v>0</v>
      </c>
      <c r="T62" s="20">
        <v>0</v>
      </c>
      <c r="U62" s="20">
        <v>0</v>
      </c>
      <c r="V62" s="21">
        <v>544822.81811479339</v>
      </c>
      <c r="W62" s="22">
        <v>649301.90146478312</v>
      </c>
      <c r="X62" s="75">
        <f t="shared" si="6"/>
        <v>0</v>
      </c>
    </row>
    <row r="63" spans="1:24" x14ac:dyDescent="0.35">
      <c r="A63" s="65">
        <v>93</v>
      </c>
      <c r="B63" s="65" t="s">
        <v>181</v>
      </c>
      <c r="C63" s="65" t="s">
        <v>182</v>
      </c>
      <c r="D63" s="70">
        <v>591829.99381449679</v>
      </c>
      <c r="E63" s="71">
        <v>227.42069391697746</v>
      </c>
      <c r="F63" s="71">
        <f t="shared" si="4"/>
        <v>592057.41450841376</v>
      </c>
      <c r="G63" s="71">
        <v>0</v>
      </c>
      <c r="H63" s="71">
        <v>0</v>
      </c>
      <c r="I63" s="72">
        <v>0</v>
      </c>
      <c r="J63" s="72">
        <v>0</v>
      </c>
      <c r="K63" s="71">
        <v>29683.741987341735</v>
      </c>
      <c r="L63" s="71">
        <v>0</v>
      </c>
      <c r="M63" s="74">
        <f t="shared" si="5"/>
        <v>621741.15649575554</v>
      </c>
      <c r="N63" s="21">
        <v>355065.25952076184</v>
      </c>
      <c r="O63" s="20">
        <v>266675.89697499364</v>
      </c>
      <c r="P63" s="20">
        <v>0</v>
      </c>
      <c r="Q63" s="20">
        <v>0</v>
      </c>
      <c r="R63" s="20">
        <v>0</v>
      </c>
      <c r="S63" s="20">
        <v>0</v>
      </c>
      <c r="T63" s="20">
        <v>0</v>
      </c>
      <c r="U63" s="20">
        <v>0</v>
      </c>
      <c r="V63" s="21">
        <v>403140.11779348133</v>
      </c>
      <c r="W63" s="22">
        <v>621741.15649575554</v>
      </c>
      <c r="X63" s="75">
        <f t="shared" si="6"/>
        <v>0</v>
      </c>
    </row>
    <row r="64" spans="1:24" x14ac:dyDescent="0.35">
      <c r="A64" s="65">
        <v>95</v>
      </c>
      <c r="B64" s="65" t="s">
        <v>3</v>
      </c>
      <c r="C64" s="65"/>
      <c r="D64" s="70">
        <v>491030.2</v>
      </c>
      <c r="E64" s="71">
        <v>0</v>
      </c>
      <c r="F64" s="71">
        <f t="shared" si="4"/>
        <v>491030.2</v>
      </c>
      <c r="G64" s="71">
        <v>0</v>
      </c>
      <c r="H64" s="71">
        <v>0</v>
      </c>
      <c r="I64" s="72">
        <v>0</v>
      </c>
      <c r="J64" s="72">
        <v>0</v>
      </c>
      <c r="K64" s="71">
        <v>0</v>
      </c>
      <c r="L64" s="71">
        <v>0</v>
      </c>
      <c r="M64" s="74">
        <f t="shared" si="5"/>
        <v>491030.2</v>
      </c>
      <c r="N64" s="21">
        <v>225873.89199999999</v>
      </c>
      <c r="O64" s="20">
        <v>265156.30800000008</v>
      </c>
      <c r="P64" s="20">
        <v>0</v>
      </c>
      <c r="Q64" s="20">
        <v>0</v>
      </c>
      <c r="R64" s="20">
        <v>0</v>
      </c>
      <c r="S64" s="20">
        <v>0</v>
      </c>
      <c r="T64" s="20">
        <v>0</v>
      </c>
      <c r="U64" s="20">
        <v>0</v>
      </c>
      <c r="V64" s="21">
        <v>265156.30800000008</v>
      </c>
      <c r="W64" s="22">
        <v>491030.20000000007</v>
      </c>
      <c r="X64" s="75">
        <f t="shared" si="6"/>
        <v>0</v>
      </c>
    </row>
    <row r="65" spans="1:24" x14ac:dyDescent="0.35">
      <c r="A65" s="80" t="s">
        <v>183</v>
      </c>
      <c r="B65" s="65" t="s">
        <v>184</v>
      </c>
      <c r="C65" s="65"/>
      <c r="D65" s="70">
        <v>0</v>
      </c>
      <c r="E65" s="71">
        <v>28074.171240000003</v>
      </c>
      <c r="F65" s="71">
        <f>SUM(D65:E65)</f>
        <v>28074.171240000003</v>
      </c>
      <c r="G65" s="71">
        <v>0</v>
      </c>
      <c r="H65" s="71">
        <v>0</v>
      </c>
      <c r="I65" s="72">
        <v>0</v>
      </c>
      <c r="J65" s="72">
        <v>0</v>
      </c>
      <c r="K65" s="71">
        <v>0</v>
      </c>
      <c r="L65" s="71">
        <v>0</v>
      </c>
      <c r="M65" s="81">
        <f t="shared" si="5"/>
        <v>28074.171240000003</v>
      </c>
      <c r="N65" s="21">
        <v>0</v>
      </c>
      <c r="O65" s="20">
        <v>28074.171240000003</v>
      </c>
      <c r="P65" s="20">
        <v>0</v>
      </c>
      <c r="Q65" s="20">
        <v>0</v>
      </c>
      <c r="R65" s="20">
        <v>0</v>
      </c>
      <c r="S65" s="20">
        <v>0</v>
      </c>
      <c r="T65" s="20">
        <v>0</v>
      </c>
      <c r="U65" s="20">
        <v>0</v>
      </c>
      <c r="V65" s="21">
        <v>28074.171240000003</v>
      </c>
      <c r="W65" s="22">
        <v>28074.171240000003</v>
      </c>
      <c r="X65" s="75">
        <f t="shared" si="6"/>
        <v>0</v>
      </c>
    </row>
    <row r="66" spans="1:24" x14ac:dyDescent="0.35">
      <c r="A66" s="65"/>
      <c r="B66" s="65" t="s">
        <v>215</v>
      </c>
      <c r="C66" s="65"/>
      <c r="D66" s="70">
        <v>0</v>
      </c>
      <c r="E66" s="82"/>
      <c r="F66" s="82"/>
      <c r="G66" s="82"/>
      <c r="H66" s="82"/>
      <c r="I66" s="72"/>
      <c r="J66" s="72"/>
      <c r="K66" s="82"/>
      <c r="L66" s="82"/>
      <c r="M66" s="81"/>
      <c r="X66" s="75">
        <f t="shared" si="6"/>
        <v>0</v>
      </c>
    </row>
    <row r="67" spans="1:24" x14ac:dyDescent="0.35">
      <c r="A67" s="65"/>
      <c r="B67" s="65" t="s">
        <v>216</v>
      </c>
      <c r="C67" s="65"/>
      <c r="D67" s="70">
        <v>0</v>
      </c>
      <c r="E67" s="82"/>
      <c r="F67" s="82"/>
      <c r="G67" s="82"/>
      <c r="H67" s="82"/>
      <c r="I67" s="72"/>
      <c r="J67" s="72"/>
      <c r="K67" s="82"/>
      <c r="L67" s="82"/>
      <c r="M67" s="81"/>
      <c r="X67" s="75">
        <f t="shared" si="6"/>
        <v>0</v>
      </c>
    </row>
    <row r="68" spans="1:24" x14ac:dyDescent="0.35">
      <c r="A68" s="65"/>
      <c r="B68" s="83" t="s">
        <v>213</v>
      </c>
      <c r="C68" s="83"/>
      <c r="D68" s="84">
        <f>SUM(D8:D67)</f>
        <v>98734539.211523876</v>
      </c>
      <c r="E68" s="84">
        <f>SUM(E8:E67)</f>
        <v>23299287.454519998</v>
      </c>
      <c r="F68" s="84">
        <f>SUM(F8:F67)</f>
        <v>122033826.66604386</v>
      </c>
      <c r="G68" s="84">
        <f t="shared" ref="G68:L68" si="7">SUM(G8:G67)</f>
        <v>0</v>
      </c>
      <c r="H68" s="84">
        <f t="shared" si="7"/>
        <v>0</v>
      </c>
      <c r="I68" s="69">
        <f t="shared" si="7"/>
        <v>0</v>
      </c>
      <c r="J68" s="69">
        <f t="shared" si="7"/>
        <v>0</v>
      </c>
      <c r="K68" s="84">
        <f t="shared" si="7"/>
        <v>5755044.9999999991</v>
      </c>
      <c r="L68" s="84">
        <f t="shared" si="7"/>
        <v>94974.799999999988</v>
      </c>
      <c r="M68" s="84">
        <f>SUM(M8:M67)</f>
        <v>127693896.86604385</v>
      </c>
      <c r="N68" s="25">
        <v>49604332.971765034</v>
      </c>
      <c r="O68" s="25">
        <v>43219796.156273954</v>
      </c>
      <c r="P68" s="25">
        <v>6441563.8999999994</v>
      </c>
      <c r="Q68" s="25">
        <v>448179.9</v>
      </c>
      <c r="R68" s="25">
        <v>21953965.572720002</v>
      </c>
      <c r="S68" s="25">
        <v>-1206483.2998751849</v>
      </c>
      <c r="T68" s="25">
        <v>5416053.6951599997</v>
      </c>
      <c r="U68" s="25">
        <v>1816487.9700000004</v>
      </c>
      <c r="V68" s="25">
        <v>78089563.89427878</v>
      </c>
      <c r="W68" s="26">
        <v>127693896.86604385</v>
      </c>
      <c r="X68" s="75">
        <f t="shared" si="6"/>
        <v>0</v>
      </c>
    </row>
    <row r="69" spans="1:24" x14ac:dyDescent="0.35">
      <c r="A69" s="65"/>
      <c r="B69" s="65" t="s">
        <v>217</v>
      </c>
      <c r="C69" s="65"/>
      <c r="D69" s="82">
        <v>98734539.211523876</v>
      </c>
      <c r="E69" s="82">
        <v>23299287.454520002</v>
      </c>
      <c r="F69" s="82">
        <v>122033826.66604388</v>
      </c>
      <c r="G69" s="82">
        <v>0</v>
      </c>
      <c r="H69" s="82">
        <v>0</v>
      </c>
      <c r="I69" s="82">
        <v>0</v>
      </c>
      <c r="J69" s="82">
        <v>0</v>
      </c>
      <c r="K69" s="82">
        <v>5755044.9999999991</v>
      </c>
      <c r="L69" s="82">
        <v>94974.799999999988</v>
      </c>
      <c r="M69" s="82"/>
      <c r="X69" s="75">
        <f t="shared" si="6"/>
        <v>0</v>
      </c>
    </row>
    <row r="70" spans="1:24" x14ac:dyDescent="0.35">
      <c r="A70" s="18" t="s">
        <v>186</v>
      </c>
      <c r="B70" s="19" t="s">
        <v>187</v>
      </c>
      <c r="D70" s="5">
        <f t="shared" ref="D70:L70" si="8">SUM(D8:D64)-D68</f>
        <v>0</v>
      </c>
      <c r="E70" s="5">
        <f t="shared" si="8"/>
        <v>-28074.171239998192</v>
      </c>
      <c r="F70" s="5">
        <f t="shared" si="8"/>
        <v>-28074.171240001917</v>
      </c>
      <c r="G70" s="5">
        <f t="shared" si="8"/>
        <v>0</v>
      </c>
      <c r="H70" s="5">
        <f t="shared" si="8"/>
        <v>0</v>
      </c>
      <c r="I70" s="5">
        <f t="shared" si="8"/>
        <v>0</v>
      </c>
      <c r="J70" s="5">
        <f t="shared" si="8"/>
        <v>0</v>
      </c>
      <c r="K70" s="5">
        <f t="shared" si="8"/>
        <v>0</v>
      </c>
      <c r="L70" s="5">
        <f t="shared" si="8"/>
        <v>0</v>
      </c>
      <c r="M70" s="5">
        <f>SUM(M8:M65)-M68</f>
        <v>0</v>
      </c>
      <c r="N70" s="21">
        <v>49130206.239758775</v>
      </c>
      <c r="O70" s="23"/>
      <c r="P70" s="23"/>
      <c r="Q70" s="23"/>
      <c r="R70" s="23"/>
      <c r="S70" s="23"/>
      <c r="T70" s="23"/>
      <c r="U70" s="23"/>
      <c r="V70" s="23"/>
      <c r="W70" s="27"/>
      <c r="X70" s="75">
        <f t="shared" si="6"/>
        <v>0</v>
      </c>
    </row>
    <row r="71" spans="1:24" x14ac:dyDescent="0.35">
      <c r="A71" s="28" t="s">
        <v>188</v>
      </c>
      <c r="B71" s="29" t="s">
        <v>189</v>
      </c>
      <c r="D71" s="33">
        <f>'[1]GDP P'!D80</f>
        <v>98734539.211523861</v>
      </c>
      <c r="F71" s="3"/>
      <c r="G71" s="3">
        <f>D68-'[1]GDP P'!D63</f>
        <v>98618960.911523879</v>
      </c>
      <c r="K71" s="3">
        <f>K68-'[1]GDP P'!F81</f>
        <v>0</v>
      </c>
      <c r="M71" s="1">
        <v>127693896.86604387</v>
      </c>
      <c r="N71" s="30">
        <v>98734539.211523876</v>
      </c>
      <c r="O71" s="30">
        <v>43219796.156273954</v>
      </c>
      <c r="P71" s="30">
        <v>6441563.8999999994</v>
      </c>
      <c r="Q71" s="30">
        <v>448179.9</v>
      </c>
      <c r="R71" s="30">
        <v>21953965.572720002</v>
      </c>
      <c r="S71" s="30">
        <v>-1206483.2998751849</v>
      </c>
      <c r="T71" s="30">
        <v>5416053.6951599997</v>
      </c>
      <c r="U71" s="30">
        <v>1816487.9700000004</v>
      </c>
      <c r="V71" s="30">
        <v>78089563.89427878</v>
      </c>
      <c r="W71" s="31">
        <v>127693896.86604385</v>
      </c>
      <c r="X71" s="75">
        <f t="shared" si="6"/>
        <v>0</v>
      </c>
    </row>
    <row r="72" spans="1:24" x14ac:dyDescent="0.35">
      <c r="D72" s="54">
        <f>D71-D68</f>
        <v>0</v>
      </c>
      <c r="N72" s="4"/>
      <c r="O72" s="4"/>
      <c r="Q72" s="4"/>
      <c r="R72" s="4"/>
      <c r="S72" s="5"/>
      <c r="T72" s="4"/>
      <c r="U72" s="4"/>
    </row>
    <row r="73" spans="1:24" x14ac:dyDescent="0.35">
      <c r="D73" s="54">
        <f>D72/D71</f>
        <v>0</v>
      </c>
      <c r="N73" s="5">
        <v>0</v>
      </c>
      <c r="O73" s="5"/>
      <c r="P73" s="32" t="s">
        <v>190</v>
      </c>
      <c r="Q73" s="33">
        <v>54790276.439758778</v>
      </c>
      <c r="R73" s="3">
        <v>0</v>
      </c>
      <c r="S73" s="34" t="s">
        <v>191</v>
      </c>
      <c r="T73" s="35">
        <v>5416053.6951599997</v>
      </c>
      <c r="U73" s="35">
        <v>1816487.97</v>
      </c>
    </row>
    <row r="74" spans="1:24" x14ac:dyDescent="0.35">
      <c r="N74" s="5"/>
      <c r="P74" s="32" t="s">
        <v>192</v>
      </c>
      <c r="Q74" s="33">
        <v>54790276.439758763</v>
      </c>
      <c r="R74" s="3"/>
      <c r="S74" s="36" t="s">
        <v>13</v>
      </c>
      <c r="T74" s="37">
        <v>0</v>
      </c>
      <c r="U74" s="37">
        <v>0</v>
      </c>
    </row>
    <row r="75" spans="1:24" x14ac:dyDescent="0.35">
      <c r="N75" s="38"/>
      <c r="O75" s="38"/>
      <c r="P75" s="39" t="s">
        <v>193</v>
      </c>
      <c r="Q75" s="33">
        <v>0</v>
      </c>
      <c r="R75" s="3"/>
      <c r="S75" s="40"/>
      <c r="T75" s="3"/>
      <c r="U75" s="3"/>
    </row>
    <row r="76" spans="1:24" x14ac:dyDescent="0.35">
      <c r="N76" s="38"/>
      <c r="O76" s="38" t="s">
        <v>71</v>
      </c>
      <c r="P76" s="39" t="s">
        <v>194</v>
      </c>
      <c r="Q76" s="33">
        <v>0</v>
      </c>
    </row>
    <row r="77" spans="1:24" x14ac:dyDescent="0.35">
      <c r="N77" s="41"/>
      <c r="O77" s="41">
        <v>43219796.156273954</v>
      </c>
      <c r="P77" s="32" t="s">
        <v>195</v>
      </c>
      <c r="Q77" s="33">
        <v>54790300</v>
      </c>
    </row>
    <row r="78" spans="1:24" x14ac:dyDescent="0.35">
      <c r="N78" s="42"/>
      <c r="O78" s="42">
        <v>0.30553621134869041</v>
      </c>
      <c r="P78" s="43" t="s">
        <v>24</v>
      </c>
      <c r="Q78" s="44">
        <v>23.560241237282753</v>
      </c>
    </row>
    <row r="79" spans="1:24" x14ac:dyDescent="0.35">
      <c r="I79" s="1" t="s">
        <v>218</v>
      </c>
      <c r="N79" s="41"/>
      <c r="O79" s="41">
        <v>13205212.772850636</v>
      </c>
    </row>
    <row r="80" spans="1:24" x14ac:dyDescent="0.35">
      <c r="I80" s="4" t="s">
        <v>219</v>
      </c>
      <c r="J80" s="4">
        <v>-1604926.3244159101</v>
      </c>
      <c r="K80" s="4">
        <v>82784.7140182031</v>
      </c>
      <c r="L80" s="55">
        <f>-0.05*SUM([1]S_1!BL80,[1]S_1!BL82)</f>
        <v>80927.544038998603</v>
      </c>
      <c r="N80" s="41"/>
      <c r="O80" s="41">
        <v>11714807.662047526</v>
      </c>
    </row>
    <row r="81" spans="9:16" x14ac:dyDescent="0.35">
      <c r="I81" s="6" t="s">
        <v>220</v>
      </c>
      <c r="J81" s="4">
        <f>J80-'[1]SUPPLY 2016'!BQ45</f>
        <v>-1390203.2982450104</v>
      </c>
      <c r="K81" s="4">
        <v>137105.44006875568</v>
      </c>
      <c r="L81" s="55">
        <f>0.0572932265895337*SUM('[1]SUPPLY 2016'!BJ23,'[1]SUPPLY 2016'!BK23)</f>
        <v>136735.60406875567</v>
      </c>
      <c r="N81" s="45"/>
      <c r="O81" s="2"/>
    </row>
    <row r="82" spans="9:16" x14ac:dyDescent="0.35">
      <c r="I82" s="4" t="s">
        <v>221</v>
      </c>
      <c r="J82" s="4">
        <v>-13624.556364061798</v>
      </c>
      <c r="K82" s="4"/>
      <c r="L82" s="4"/>
      <c r="N82" s="45"/>
      <c r="O82" s="2"/>
      <c r="P82" s="5"/>
    </row>
    <row r="83" spans="9:16" x14ac:dyDescent="0.35">
      <c r="I83" s="6" t="s">
        <v>220</v>
      </c>
      <c r="J83" s="4">
        <f>J82-'[1]SUPPLY 2016'!BQ47</f>
        <v>-11801.727534961476</v>
      </c>
      <c r="K83" s="4"/>
      <c r="L83" s="4"/>
      <c r="N83" s="45"/>
      <c r="O83" s="2"/>
    </row>
    <row r="84" spans="9:16" x14ac:dyDescent="0.35">
      <c r="N84" s="45"/>
      <c r="O84" s="2"/>
      <c r="P84" s="2">
        <v>0.44717015017460654</v>
      </c>
    </row>
    <row r="85" spans="9:16" x14ac:dyDescent="0.35">
      <c r="N85" s="45"/>
      <c r="O85" s="2"/>
    </row>
  </sheetData>
  <mergeCells count="4">
    <mergeCell ref="A1:I1"/>
    <mergeCell ref="A2:I2"/>
    <mergeCell ref="O1:V1"/>
    <mergeCell ref="O2:V2"/>
  </mergeCells>
  <conditionalFormatting sqref="F9:F65 G9:M64 D8:M8 D9:E64 T65:W65 N41:O65 P37:R65 T68:W68 T70:W71 N68:R68 N70:R71">
    <cfRule type="cellIs" dxfId="21" priority="4" operator="lessThan">
      <formula>0</formula>
    </cfRule>
  </conditionalFormatting>
  <conditionalFormatting sqref="D3:F3">
    <cfRule type="cellIs" dxfId="20" priority="3" operator="lessThan">
      <formula>0</formula>
    </cfRule>
  </conditionalFormatting>
  <conditionalFormatting sqref="V33:W64 P33:Q36 N33:O39 N40">
    <cfRule type="cellIs" dxfId="19" priority="2" operator="lessThan">
      <formula>0</formula>
    </cfRule>
  </conditionalFormatting>
  <conditionalFormatting sqref="X8:X71">
    <cfRule type="cellIs" dxfId="18" priority="1" stopIfTrue="1" operator="lessThan">
      <formula>0</formula>
    </cfRule>
  </conditionalFormatting>
  <dataValidations count="1">
    <dataValidation type="list" allowBlank="1" showInputMessage="1" showErrorMessage="1" sqref="O76">
      <formula1>$B$7:$B$63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Y71"/>
  <sheetViews>
    <sheetView workbookViewId="0">
      <pane xSplit="3" ySplit="6" topLeftCell="D7" activePane="bottomRight" state="frozen"/>
      <selection pane="topRight" activeCell="D1" sqref="D1"/>
      <selection pane="bottomLeft" activeCell="A8" sqref="A8"/>
      <selection pane="bottomRight" sqref="A1:J1"/>
    </sheetView>
  </sheetViews>
  <sheetFormatPr defaultColWidth="8.88671875" defaultRowHeight="15" x14ac:dyDescent="0.35"/>
  <cols>
    <col min="1" max="1" width="4" style="1" customWidth="1"/>
    <col min="2" max="2" width="21.44140625" style="1" customWidth="1"/>
    <col min="3" max="3" width="21.44140625" style="1" hidden="1" customWidth="1"/>
    <col min="4" max="14" width="18" style="1" customWidth="1"/>
    <col min="15" max="15" width="18.33203125" style="1" customWidth="1"/>
    <col min="16" max="16" width="13.33203125" style="1" customWidth="1"/>
    <col min="17" max="17" width="12.33203125" style="1" bestFit="1" customWidth="1"/>
    <col min="18" max="18" width="13.5546875" style="1" customWidth="1"/>
    <col min="19" max="19" width="12.33203125" style="1" bestFit="1" customWidth="1"/>
    <col min="20" max="20" width="11.88671875" style="1" customWidth="1"/>
    <col min="21" max="22" width="10.6640625" style="1" bestFit="1" customWidth="1"/>
    <col min="23" max="23" width="10.6640625" style="1" customWidth="1"/>
    <col min="24" max="24" width="12.44140625" style="1" customWidth="1"/>
    <col min="25" max="25" width="14.88671875" style="1" customWidth="1"/>
    <col min="26" max="16384" width="8.88671875" style="1"/>
  </cols>
  <sheetData>
    <row r="1" spans="1:25" x14ac:dyDescent="0.35">
      <c r="A1" s="161" t="s">
        <v>196</v>
      </c>
      <c r="B1" s="161"/>
      <c r="C1" s="161"/>
      <c r="D1" s="161"/>
      <c r="E1" s="161"/>
      <c r="F1" s="161"/>
      <c r="G1" s="161"/>
      <c r="H1" s="161"/>
      <c r="I1" s="161"/>
      <c r="J1" s="161"/>
      <c r="K1" s="3"/>
      <c r="L1" s="3"/>
      <c r="M1" s="3"/>
      <c r="P1" s="161" t="s">
        <v>0</v>
      </c>
      <c r="Q1" s="161"/>
      <c r="R1" s="161"/>
      <c r="S1" s="161"/>
      <c r="T1" s="161"/>
      <c r="U1" s="161"/>
      <c r="V1" s="161"/>
      <c r="W1" s="161"/>
      <c r="X1" s="161"/>
    </row>
    <row r="2" spans="1:25" x14ac:dyDescent="0.35">
      <c r="A2" s="161" t="s">
        <v>1</v>
      </c>
      <c r="B2" s="161"/>
      <c r="C2" s="161"/>
      <c r="D2" s="161"/>
      <c r="E2" s="161"/>
      <c r="F2" s="161"/>
      <c r="G2" s="161"/>
      <c r="H2" s="161"/>
      <c r="I2" s="161"/>
      <c r="J2" s="161"/>
      <c r="K2" s="3"/>
      <c r="P2" s="162" t="s">
        <v>1</v>
      </c>
      <c r="Q2" s="162"/>
      <c r="R2" s="162"/>
      <c r="S2" s="162"/>
      <c r="T2" s="162"/>
      <c r="U2" s="162"/>
      <c r="V2" s="162"/>
      <c r="W2" s="162"/>
      <c r="X2" s="162"/>
    </row>
    <row r="3" spans="1:25" s="4" customFormat="1" x14ac:dyDescent="0.35">
      <c r="D3" s="46"/>
      <c r="E3" s="46"/>
      <c r="F3" s="88"/>
      <c r="G3" s="46"/>
      <c r="H3" s="46"/>
      <c r="I3" s="46"/>
      <c r="J3" s="47"/>
      <c r="K3" s="47"/>
      <c r="L3" s="46"/>
      <c r="M3" s="46"/>
    </row>
    <row r="4" spans="1:25" s="52" customFormat="1" ht="105" x14ac:dyDescent="0.3">
      <c r="A4" s="48"/>
      <c r="B4" s="48"/>
      <c r="C4" s="48"/>
      <c r="D4" s="49" t="s">
        <v>197</v>
      </c>
      <c r="E4" s="163" t="s">
        <v>198</v>
      </c>
      <c r="F4" s="164"/>
      <c r="G4" s="48" t="s">
        <v>199</v>
      </c>
      <c r="H4" s="48" t="s">
        <v>200</v>
      </c>
      <c r="I4" s="48" t="s">
        <v>201</v>
      </c>
      <c r="J4" s="50" t="s">
        <v>202</v>
      </c>
      <c r="K4" s="50" t="s">
        <v>203</v>
      </c>
      <c r="L4" s="48" t="s">
        <v>204</v>
      </c>
      <c r="M4" s="48" t="s">
        <v>205</v>
      </c>
      <c r="N4" s="51" t="s">
        <v>12</v>
      </c>
      <c r="O4" s="8" t="s">
        <v>4</v>
      </c>
      <c r="P4" s="7" t="s">
        <v>5</v>
      </c>
      <c r="Q4" s="7" t="s">
        <v>6</v>
      </c>
      <c r="R4" s="7" t="s">
        <v>7</v>
      </c>
      <c r="S4" s="7" t="s">
        <v>8</v>
      </c>
      <c r="T4" s="7" t="s">
        <v>9</v>
      </c>
      <c r="U4" s="165" t="s">
        <v>2</v>
      </c>
      <c r="V4" s="166"/>
      <c r="W4" s="167"/>
      <c r="X4" s="8" t="s">
        <v>10</v>
      </c>
      <c r="Y4" s="10" t="s">
        <v>11</v>
      </c>
    </row>
    <row r="5" spans="1:25" s="87" customFormat="1" ht="15.6" thickBot="1" x14ac:dyDescent="0.4">
      <c r="A5" s="60"/>
      <c r="B5" s="60"/>
      <c r="C5" s="60"/>
      <c r="D5" s="61"/>
      <c r="E5" s="85" t="s">
        <v>14</v>
      </c>
      <c r="F5" s="86" t="s">
        <v>15</v>
      </c>
      <c r="G5" s="60"/>
      <c r="H5" s="60"/>
      <c r="I5" s="60"/>
      <c r="J5" s="62"/>
      <c r="K5" s="62"/>
      <c r="L5" s="60"/>
      <c r="M5" s="60"/>
      <c r="N5" s="63"/>
      <c r="O5" s="14" t="s">
        <v>17</v>
      </c>
      <c r="P5" s="15" t="s">
        <v>18</v>
      </c>
      <c r="Q5" s="15" t="s">
        <v>19</v>
      </c>
      <c r="R5" s="15" t="s">
        <v>20</v>
      </c>
      <c r="S5" s="15" t="s">
        <v>21</v>
      </c>
      <c r="T5" s="15" t="s">
        <v>22</v>
      </c>
      <c r="U5" s="15" t="s">
        <v>23</v>
      </c>
      <c r="V5" s="15" t="s">
        <v>23</v>
      </c>
      <c r="W5" s="15"/>
      <c r="X5" s="16" t="s">
        <v>24</v>
      </c>
      <c r="Y5" s="17"/>
    </row>
    <row r="6" spans="1:25" x14ac:dyDescent="0.35">
      <c r="A6" s="65" t="s">
        <v>16</v>
      </c>
      <c r="B6" s="65"/>
      <c r="C6" s="66" t="s">
        <v>213</v>
      </c>
      <c r="D6" s="67"/>
      <c r="E6" s="68"/>
      <c r="F6" s="89"/>
      <c r="G6" s="68"/>
      <c r="H6" s="68"/>
      <c r="I6" s="68"/>
      <c r="J6" s="68"/>
      <c r="K6" s="68"/>
      <c r="L6" s="68"/>
      <c r="M6" s="68"/>
      <c r="N6" s="69"/>
    </row>
    <row r="7" spans="1:25" x14ac:dyDescent="0.35">
      <c r="A7" s="65">
        <v>1</v>
      </c>
      <c r="B7" s="65" t="s">
        <v>26</v>
      </c>
      <c r="C7" s="65" t="s">
        <v>27</v>
      </c>
      <c r="D7" s="78">
        <v>23043096.485223327</v>
      </c>
      <c r="E7" s="78">
        <v>111376.14685750077</v>
      </c>
      <c r="F7" s="90"/>
      <c r="G7" s="78">
        <v>23154472.632080827</v>
      </c>
      <c r="H7" s="78">
        <v>0</v>
      </c>
      <c r="I7" s="78">
        <v>128624.58577442322</v>
      </c>
      <c r="J7" s="76">
        <v>41956.394281491463</v>
      </c>
      <c r="K7" s="76">
        <v>242582.8552024955</v>
      </c>
      <c r="L7" s="78">
        <v>926470.86344788468</v>
      </c>
      <c r="M7" s="78">
        <v>13942.080525390853</v>
      </c>
      <c r="N7" s="78">
        <v>24480165.250261731</v>
      </c>
      <c r="O7" s="20">
        <v>9133677.0575510915</v>
      </c>
      <c r="P7" s="20">
        <v>14598428.141290104</v>
      </c>
      <c r="Q7" s="20">
        <v>0</v>
      </c>
      <c r="R7" s="20">
        <v>0</v>
      </c>
      <c r="S7" s="20">
        <v>7739.5172237520246</v>
      </c>
      <c r="T7" s="20">
        <v>-220337.34632321811</v>
      </c>
      <c r="U7" s="20">
        <v>960644.56</v>
      </c>
      <c r="V7" s="20">
        <v>13.32052</v>
      </c>
      <c r="W7" s="20">
        <v>960657.88052000001</v>
      </c>
      <c r="X7" s="20">
        <v>14325506.888056256</v>
      </c>
      <c r="Y7" s="129">
        <v>24480165.250261724</v>
      </c>
    </row>
    <row r="8" spans="1:25" x14ac:dyDescent="0.35">
      <c r="A8" s="65">
        <v>2</v>
      </c>
      <c r="B8" s="65" t="s">
        <v>29</v>
      </c>
      <c r="C8" s="65" t="s">
        <v>30</v>
      </c>
      <c r="D8" s="78">
        <v>14591.314776673276</v>
      </c>
      <c r="E8" s="78">
        <v>15933.874549661839</v>
      </c>
      <c r="F8" s="90"/>
      <c r="G8" s="78">
        <v>30525.189326335116</v>
      </c>
      <c r="H8" s="78">
        <v>0</v>
      </c>
      <c r="I8" s="78">
        <v>11230.143079145564</v>
      </c>
      <c r="J8" s="76">
        <v>136.80332892790793</v>
      </c>
      <c r="K8" s="76">
        <v>822.43723005411061</v>
      </c>
      <c r="L8" s="78">
        <v>4146.6243220750512</v>
      </c>
      <c r="M8" s="78">
        <v>8.8281929193012054</v>
      </c>
      <c r="N8" s="78">
        <v>46852.369093618443</v>
      </c>
      <c r="O8" s="20">
        <v>42062.350839998391</v>
      </c>
      <c r="P8" s="20">
        <v>4001.3840898144099</v>
      </c>
      <c r="Q8" s="20">
        <v>0</v>
      </c>
      <c r="R8" s="20">
        <v>0</v>
      </c>
      <c r="S8" s="20">
        <v>0</v>
      </c>
      <c r="T8" s="20">
        <v>771.77449625575116</v>
      </c>
      <c r="U8" s="20">
        <v>16.859667549905311</v>
      </c>
      <c r="V8" s="20">
        <v>0</v>
      </c>
      <c r="W8" s="20">
        <v>16.859667549905311</v>
      </c>
      <c r="X8" s="20">
        <v>10301.845590244899</v>
      </c>
      <c r="Y8" s="129">
        <v>46852.36909361845</v>
      </c>
    </row>
    <row r="9" spans="1:25" x14ac:dyDescent="0.35">
      <c r="A9" s="65">
        <v>5</v>
      </c>
      <c r="B9" s="65" t="s">
        <v>32</v>
      </c>
      <c r="C9" s="65" t="s">
        <v>33</v>
      </c>
      <c r="D9" s="78">
        <v>37842.400000000001</v>
      </c>
      <c r="E9" s="78">
        <v>28.344884840567435</v>
      </c>
      <c r="F9" s="90"/>
      <c r="G9" s="78">
        <v>37870.744884840569</v>
      </c>
      <c r="H9" s="78">
        <v>0</v>
      </c>
      <c r="I9" s="78">
        <v>871.58174856571816</v>
      </c>
      <c r="J9" s="76">
        <v>17.883975354785488</v>
      </c>
      <c r="K9" s="76">
        <v>330.77893519745049</v>
      </c>
      <c r="L9" s="78">
        <v>4822.0041216411373</v>
      </c>
      <c r="M9" s="78">
        <v>22.896064454266071</v>
      </c>
      <c r="N9" s="78">
        <v>43890.097601145389</v>
      </c>
      <c r="O9" s="20">
        <v>9320.7743743975116</v>
      </c>
      <c r="P9" s="20">
        <v>34594.821473700948</v>
      </c>
      <c r="Q9" s="20">
        <v>0</v>
      </c>
      <c r="R9" s="20">
        <v>0</v>
      </c>
      <c r="S9" s="20">
        <v>0</v>
      </c>
      <c r="T9" s="20">
        <v>-25.498246953073863</v>
      </c>
      <c r="U9" s="20">
        <v>0</v>
      </c>
      <c r="V9" s="20">
        <v>0</v>
      </c>
      <c r="W9" s="20">
        <v>0</v>
      </c>
      <c r="X9" s="20">
        <v>34672.62062702913</v>
      </c>
      <c r="Y9" s="129">
        <v>43890.097601145389</v>
      </c>
    </row>
    <row r="10" spans="1:25" x14ac:dyDescent="0.35">
      <c r="A10" s="65">
        <v>10</v>
      </c>
      <c r="B10" s="65" t="s">
        <v>35</v>
      </c>
      <c r="C10" s="65" t="s">
        <v>36</v>
      </c>
      <c r="D10" s="78">
        <v>181173.13215412592</v>
      </c>
      <c r="E10" s="78">
        <v>4263.8805338739294</v>
      </c>
      <c r="F10" s="90"/>
      <c r="G10" s="78">
        <v>185437.01268799984</v>
      </c>
      <c r="H10" s="78">
        <v>0</v>
      </c>
      <c r="I10" s="78">
        <v>4481.5384737462555</v>
      </c>
      <c r="J10" s="76">
        <v>92.512813839721787</v>
      </c>
      <c r="K10" s="76">
        <v>12014.567206938667</v>
      </c>
      <c r="L10" s="78">
        <v>37664.195634272677</v>
      </c>
      <c r="M10" s="78">
        <v>0</v>
      </c>
      <c r="N10" s="78">
        <v>239689.82681679714</v>
      </c>
      <c r="O10" s="20">
        <v>202361.55114692921</v>
      </c>
      <c r="P10" s="20">
        <v>37076.030764722782</v>
      </c>
      <c r="Q10" s="20">
        <v>0</v>
      </c>
      <c r="R10" s="20">
        <v>0</v>
      </c>
      <c r="S10" s="20">
        <v>0</v>
      </c>
      <c r="T10" s="20">
        <v>230.28632882651607</v>
      </c>
      <c r="U10" s="20">
        <v>21.958576318621571</v>
      </c>
      <c r="V10" s="20">
        <v>0</v>
      </c>
      <c r="W10" s="20">
        <v>21.958576318621571</v>
      </c>
      <c r="X10" s="20">
        <v>10929.751528090255</v>
      </c>
      <c r="Y10" s="129">
        <v>239689.82681679723</v>
      </c>
    </row>
    <row r="11" spans="1:25" x14ac:dyDescent="0.35">
      <c r="A11" s="65">
        <v>11</v>
      </c>
      <c r="B11" s="65" t="s">
        <v>38</v>
      </c>
      <c r="C11" s="65" t="s">
        <v>39</v>
      </c>
      <c r="D11" s="78">
        <v>42997.901168836288</v>
      </c>
      <c r="E11" s="78">
        <v>87209.070400650409</v>
      </c>
      <c r="F11" s="90"/>
      <c r="G11" s="78">
        <v>130206.97156948669</v>
      </c>
      <c r="H11" s="78">
        <v>0</v>
      </c>
      <c r="I11" s="78">
        <v>23055.017468772137</v>
      </c>
      <c r="J11" s="76">
        <v>113.40087365393583</v>
      </c>
      <c r="K11" s="76">
        <v>6162.8475617874237</v>
      </c>
      <c r="L11" s="78">
        <v>47776.036310420932</v>
      </c>
      <c r="M11" s="78">
        <v>0</v>
      </c>
      <c r="N11" s="78">
        <v>207314.27378412112</v>
      </c>
      <c r="O11" s="20">
        <v>205272.4845958802</v>
      </c>
      <c r="P11" s="20">
        <v>0</v>
      </c>
      <c r="Q11" s="20">
        <v>0</v>
      </c>
      <c r="R11" s="20">
        <v>0</v>
      </c>
      <c r="S11" s="20">
        <v>0</v>
      </c>
      <c r="T11" s="20">
        <v>1982.1873382332608</v>
      </c>
      <c r="U11" s="20">
        <v>59.601850007687105</v>
      </c>
      <c r="V11" s="20">
        <v>0</v>
      </c>
      <c r="W11" s="20">
        <v>59.601850007687105</v>
      </c>
      <c r="X11" s="20">
        <v>2310.66190013501</v>
      </c>
      <c r="Y11" s="129">
        <v>207314.27378412112</v>
      </c>
    </row>
    <row r="12" spans="1:25" x14ac:dyDescent="0.35">
      <c r="A12" s="65">
        <v>13</v>
      </c>
      <c r="B12" s="65" t="s">
        <v>41</v>
      </c>
      <c r="C12" s="65" t="s">
        <v>42</v>
      </c>
      <c r="D12" s="78">
        <v>2678561.5067405296</v>
      </c>
      <c r="E12" s="78">
        <v>78042.379210499275</v>
      </c>
      <c r="F12" s="90"/>
      <c r="G12" s="78">
        <v>2756603.8859510287</v>
      </c>
      <c r="H12" s="78">
        <v>0</v>
      </c>
      <c r="I12" s="78">
        <v>0</v>
      </c>
      <c r="J12" s="76">
        <v>0</v>
      </c>
      <c r="K12" s="76">
        <v>0</v>
      </c>
      <c r="L12" s="78">
        <v>194313.29106125596</v>
      </c>
      <c r="M12" s="78">
        <v>0</v>
      </c>
      <c r="N12" s="78">
        <v>2950917.1770122848</v>
      </c>
      <c r="O12" s="20">
        <v>1085843.5109512897</v>
      </c>
      <c r="P12" s="20">
        <v>0</v>
      </c>
      <c r="Q12" s="20">
        <v>0</v>
      </c>
      <c r="R12" s="20">
        <v>0</v>
      </c>
      <c r="S12" s="20">
        <v>0</v>
      </c>
      <c r="T12" s="20">
        <v>-8729.0171184440387</v>
      </c>
      <c r="U12" s="20">
        <v>1873802.6831794395</v>
      </c>
      <c r="V12" s="20">
        <v>0</v>
      </c>
      <c r="W12" s="20">
        <v>1873802.6831794395</v>
      </c>
      <c r="X12" s="20">
        <v>1864792.5765474006</v>
      </c>
      <c r="Y12" s="129">
        <v>2950917.1770122852</v>
      </c>
    </row>
    <row r="13" spans="1:25" x14ac:dyDescent="0.35">
      <c r="A13" s="65">
        <v>14</v>
      </c>
      <c r="B13" s="65" t="s">
        <v>44</v>
      </c>
      <c r="C13" s="65" t="s">
        <v>45</v>
      </c>
      <c r="D13" s="78">
        <v>125314.17872936254</v>
      </c>
      <c r="E13" s="78">
        <v>1293960.9466621391</v>
      </c>
      <c r="F13" s="90"/>
      <c r="G13" s="78">
        <v>1419275.1253915017</v>
      </c>
      <c r="H13" s="78">
        <v>0</v>
      </c>
      <c r="I13" s="78">
        <v>19955.191169553906</v>
      </c>
      <c r="J13" s="76">
        <v>0</v>
      </c>
      <c r="K13" s="76">
        <v>58326.302379782857</v>
      </c>
      <c r="L13" s="78">
        <v>45430.438630496334</v>
      </c>
      <c r="M13" s="78">
        <v>0</v>
      </c>
      <c r="N13" s="78">
        <v>1542987.0575713348</v>
      </c>
      <c r="O13" s="20">
        <v>1379158.7586905465</v>
      </c>
      <c r="P13" s="20">
        <v>35136.479879693507</v>
      </c>
      <c r="Q13" s="20">
        <v>0</v>
      </c>
      <c r="R13" s="20">
        <v>0</v>
      </c>
      <c r="S13" s="20">
        <v>0</v>
      </c>
      <c r="T13" s="20">
        <v>498.70218053438606</v>
      </c>
      <c r="U13" s="20">
        <v>128193.11682056058</v>
      </c>
      <c r="V13" s="20">
        <v>0</v>
      </c>
      <c r="W13" s="20">
        <v>128193.11682056058</v>
      </c>
      <c r="X13" s="20">
        <v>468140.86302836833</v>
      </c>
      <c r="Y13" s="129">
        <v>1542987.0575713348</v>
      </c>
    </row>
    <row r="14" spans="1:25" x14ac:dyDescent="0.35">
      <c r="A14" s="65">
        <v>15</v>
      </c>
      <c r="B14" s="65" t="s">
        <v>47</v>
      </c>
      <c r="C14" s="65" t="s">
        <v>48</v>
      </c>
      <c r="D14" s="78">
        <v>7021426.474774885</v>
      </c>
      <c r="E14" s="78">
        <v>2197920.1121785659</v>
      </c>
      <c r="F14" s="90"/>
      <c r="G14" s="78">
        <v>9219346.58695345</v>
      </c>
      <c r="H14" s="78">
        <v>0</v>
      </c>
      <c r="I14" s="78">
        <v>1752660.4727678306</v>
      </c>
      <c r="J14" s="76">
        <v>474179.45166134951</v>
      </c>
      <c r="K14" s="76">
        <v>771459.30182602222</v>
      </c>
      <c r="L14" s="78">
        <v>1642194.0977118269</v>
      </c>
      <c r="M14" s="78">
        <v>0</v>
      </c>
      <c r="N14" s="78">
        <v>13859839.910920482</v>
      </c>
      <c r="O14" s="20">
        <v>3423039.9588358901</v>
      </c>
      <c r="P14" s="20">
        <v>10719178.071493393</v>
      </c>
      <c r="Q14" s="20">
        <v>0</v>
      </c>
      <c r="R14" s="20">
        <v>0</v>
      </c>
      <c r="S14" s="20">
        <v>0</v>
      </c>
      <c r="T14" s="20">
        <v>-504125.59940880054</v>
      </c>
      <c r="U14" s="20">
        <v>221747.48</v>
      </c>
      <c r="V14" s="20">
        <v>0</v>
      </c>
      <c r="W14" s="20">
        <v>221747.48</v>
      </c>
      <c r="X14" s="20">
        <v>10716141.292410787</v>
      </c>
      <c r="Y14" s="129">
        <v>13859839.910920482</v>
      </c>
    </row>
    <row r="15" spans="1:25" x14ac:dyDescent="0.35">
      <c r="A15" s="65">
        <v>16</v>
      </c>
      <c r="B15" s="65" t="s">
        <v>50</v>
      </c>
      <c r="C15" s="65" t="s">
        <v>51</v>
      </c>
      <c r="D15" s="78">
        <v>27892.010237159673</v>
      </c>
      <c r="E15" s="78">
        <v>104171.90560710957</v>
      </c>
      <c r="F15" s="90"/>
      <c r="G15" s="78">
        <v>132063.91584426924</v>
      </c>
      <c r="H15" s="78">
        <v>0</v>
      </c>
      <c r="I15" s="78">
        <v>185165.87970185225</v>
      </c>
      <c r="J15" s="76">
        <v>50096.328791370091</v>
      </c>
      <c r="K15" s="76">
        <v>124.44986907158972</v>
      </c>
      <c r="L15" s="78">
        <v>10034.354633847164</v>
      </c>
      <c r="M15" s="78">
        <v>0</v>
      </c>
      <c r="N15" s="78">
        <v>377484.92884041031</v>
      </c>
      <c r="O15" s="20">
        <v>4792.2905551975055</v>
      </c>
      <c r="P15" s="20">
        <v>361879.60791802872</v>
      </c>
      <c r="Q15" s="20">
        <v>0</v>
      </c>
      <c r="R15" s="20">
        <v>0</v>
      </c>
      <c r="S15" s="20">
        <v>0</v>
      </c>
      <c r="T15" s="20">
        <v>0</v>
      </c>
      <c r="U15" s="20">
        <v>10813.030367184076</v>
      </c>
      <c r="V15" s="20">
        <v>0</v>
      </c>
      <c r="W15" s="20">
        <v>10813.030367184076</v>
      </c>
      <c r="X15" s="20">
        <v>368235.69640715764</v>
      </c>
      <c r="Y15" s="129">
        <v>377484.92884041031</v>
      </c>
    </row>
    <row r="16" spans="1:25" x14ac:dyDescent="0.35">
      <c r="A16" s="65">
        <v>17</v>
      </c>
      <c r="B16" s="65" t="s">
        <v>53</v>
      </c>
      <c r="C16" s="65" t="s">
        <v>54</v>
      </c>
      <c r="D16" s="78">
        <v>2630720.4099387247</v>
      </c>
      <c r="E16" s="78">
        <v>113853.3038660335</v>
      </c>
      <c r="F16" s="90"/>
      <c r="G16" s="78">
        <v>2744573.7138047582</v>
      </c>
      <c r="H16" s="78">
        <v>0</v>
      </c>
      <c r="I16" s="78">
        <v>28878.642551312958</v>
      </c>
      <c r="J16" s="76">
        <v>232.25619593863851</v>
      </c>
      <c r="K16" s="76">
        <v>213.2378807045834</v>
      </c>
      <c r="L16" s="78">
        <v>17485.04001758746</v>
      </c>
      <c r="M16" s="78">
        <v>0</v>
      </c>
      <c r="N16" s="78">
        <v>2791382.890450302</v>
      </c>
      <c r="O16" s="20">
        <v>1115449.468370819</v>
      </c>
      <c r="P16" s="20">
        <v>1485055.0293561409</v>
      </c>
      <c r="Q16" s="20">
        <v>0</v>
      </c>
      <c r="R16" s="20">
        <v>0</v>
      </c>
      <c r="S16" s="20">
        <v>8590.4124254016861</v>
      </c>
      <c r="T16" s="20">
        <v>-56697.819702059031</v>
      </c>
      <c r="U16" s="20">
        <v>238985.80000000002</v>
      </c>
      <c r="V16" s="20">
        <v>0</v>
      </c>
      <c r="W16" s="20">
        <v>238985.80000000002</v>
      </c>
      <c r="X16" s="20">
        <v>1714462.7807618706</v>
      </c>
      <c r="Y16" s="129">
        <v>2791382.8904503016</v>
      </c>
    </row>
    <row r="17" spans="1:25" x14ac:dyDescent="0.35">
      <c r="A17" s="65">
        <v>18</v>
      </c>
      <c r="B17" s="65" t="s">
        <v>56</v>
      </c>
      <c r="C17" s="65" t="s">
        <v>57</v>
      </c>
      <c r="D17" s="78">
        <v>274006.99680070806</v>
      </c>
      <c r="E17" s="78">
        <v>172778.27018031027</v>
      </c>
      <c r="F17" s="90"/>
      <c r="G17" s="78">
        <v>446785.26698101836</v>
      </c>
      <c r="H17" s="78">
        <v>0</v>
      </c>
      <c r="I17" s="78">
        <v>46849.699953704956</v>
      </c>
      <c r="J17" s="76">
        <v>614.13889712961384</v>
      </c>
      <c r="K17" s="76">
        <v>14704.449025766886</v>
      </c>
      <c r="L17" s="78">
        <v>196442.41416030552</v>
      </c>
      <c r="M17" s="78">
        <v>0</v>
      </c>
      <c r="N17" s="78">
        <v>705395.96901792532</v>
      </c>
      <c r="O17" s="20">
        <v>78279.984208974143</v>
      </c>
      <c r="P17" s="20">
        <v>576695.3947963044</v>
      </c>
      <c r="Q17" s="20">
        <v>0</v>
      </c>
      <c r="R17" s="20">
        <v>0</v>
      </c>
      <c r="S17" s="20">
        <v>0</v>
      </c>
      <c r="T17" s="20">
        <v>3990.7488566583497</v>
      </c>
      <c r="U17" s="20">
        <v>46429.841155988259</v>
      </c>
      <c r="V17" s="20">
        <v>0</v>
      </c>
      <c r="W17" s="20">
        <v>46429.841155988259</v>
      </c>
      <c r="X17" s="20">
        <v>647111.56263650709</v>
      </c>
      <c r="Y17" s="129">
        <v>705395.96901792532</v>
      </c>
    </row>
    <row r="18" spans="1:25" x14ac:dyDescent="0.35">
      <c r="A18" s="65">
        <v>19</v>
      </c>
      <c r="B18" s="65" t="s">
        <v>59</v>
      </c>
      <c r="C18" s="65" t="s">
        <v>60</v>
      </c>
      <c r="D18" s="78">
        <v>93380.723025260435</v>
      </c>
      <c r="E18" s="78">
        <v>74810.249632783351</v>
      </c>
      <c r="F18" s="90"/>
      <c r="G18" s="78">
        <v>168190.97265804379</v>
      </c>
      <c r="H18" s="78">
        <v>0</v>
      </c>
      <c r="I18" s="78">
        <v>19117.521176674727</v>
      </c>
      <c r="J18" s="76">
        <v>250.60594588432582</v>
      </c>
      <c r="K18" s="76">
        <v>9075.9755919770596</v>
      </c>
      <c r="L18" s="78">
        <v>95743.843125731481</v>
      </c>
      <c r="M18" s="78">
        <v>0</v>
      </c>
      <c r="N18" s="78">
        <v>292378.91849831137</v>
      </c>
      <c r="O18" s="20">
        <v>40599.502275225292</v>
      </c>
      <c r="P18" s="20">
        <v>241549.47318931608</v>
      </c>
      <c r="Q18" s="20">
        <v>0</v>
      </c>
      <c r="R18" s="20">
        <v>0</v>
      </c>
      <c r="S18" s="20">
        <v>0</v>
      </c>
      <c r="T18" s="20">
        <v>2061.3526432427193</v>
      </c>
      <c r="U18" s="20">
        <v>8168.5903905272216</v>
      </c>
      <c r="V18" s="20">
        <v>0</v>
      </c>
      <c r="W18" s="20">
        <v>8168.5903905272216</v>
      </c>
      <c r="X18" s="20">
        <v>224840.68841660983</v>
      </c>
      <c r="Y18" s="129">
        <v>292378.91849831137</v>
      </c>
    </row>
    <row r="19" spans="1:25" x14ac:dyDescent="0.35">
      <c r="A19" s="65">
        <v>20</v>
      </c>
      <c r="B19" s="65" t="s">
        <v>62</v>
      </c>
      <c r="C19" s="65" t="s">
        <v>63</v>
      </c>
      <c r="D19" s="78">
        <v>196362.38879889078</v>
      </c>
      <c r="E19" s="78">
        <v>1158196.0365864527</v>
      </c>
      <c r="F19" s="90"/>
      <c r="G19" s="78">
        <v>1354558.4253853436</v>
      </c>
      <c r="H19" s="78">
        <v>0</v>
      </c>
      <c r="I19" s="78">
        <v>259189.016197405</v>
      </c>
      <c r="J19" s="76">
        <v>2384.3845895628997</v>
      </c>
      <c r="K19" s="76">
        <v>24290.455650696778</v>
      </c>
      <c r="L19" s="78">
        <v>48823.548957725914</v>
      </c>
      <c r="M19" s="78">
        <v>0</v>
      </c>
      <c r="N19" s="78">
        <v>1689245.8307807341</v>
      </c>
      <c r="O19" s="20">
        <v>1405840.6623162236</v>
      </c>
      <c r="P19" s="20">
        <v>279691.14257939637</v>
      </c>
      <c r="Q19" s="20">
        <v>0</v>
      </c>
      <c r="R19" s="20">
        <v>0</v>
      </c>
      <c r="S19" s="20">
        <v>0</v>
      </c>
      <c r="T19" s="20">
        <v>3134.0155493329266</v>
      </c>
      <c r="U19" s="20">
        <v>580.01033578142369</v>
      </c>
      <c r="V19" s="20">
        <v>0</v>
      </c>
      <c r="W19" s="20">
        <v>580.01033578142369</v>
      </c>
      <c r="X19" s="20">
        <v>381689.60364168487</v>
      </c>
      <c r="Y19" s="129">
        <v>1689245.8307807343</v>
      </c>
    </row>
    <row r="20" spans="1:25" x14ac:dyDescent="0.35">
      <c r="A20" s="65">
        <v>21</v>
      </c>
      <c r="B20" s="65" t="s">
        <v>65</v>
      </c>
      <c r="C20" s="65" t="s">
        <v>66</v>
      </c>
      <c r="D20" s="78">
        <v>13046.460083667193</v>
      </c>
      <c r="E20" s="78">
        <v>186537.68713577429</v>
      </c>
      <c r="F20" s="90"/>
      <c r="G20" s="78">
        <v>199584.14721944148</v>
      </c>
      <c r="H20" s="78">
        <v>0</v>
      </c>
      <c r="I20" s="78">
        <v>0</v>
      </c>
      <c r="J20" s="76">
        <v>16586.288924680015</v>
      </c>
      <c r="K20" s="76">
        <v>14689.772787150932</v>
      </c>
      <c r="L20" s="78">
        <v>46199.61998027892</v>
      </c>
      <c r="M20" s="78">
        <v>0</v>
      </c>
      <c r="N20" s="78">
        <v>277059.82891155139</v>
      </c>
      <c r="O20" s="20">
        <v>225960.68791738132</v>
      </c>
      <c r="P20" s="20">
        <v>50489.326181325945</v>
      </c>
      <c r="Q20" s="20">
        <v>0</v>
      </c>
      <c r="R20" s="20">
        <v>245.86693384844151</v>
      </c>
      <c r="S20" s="20">
        <v>0</v>
      </c>
      <c r="T20" s="20">
        <v>-37.580373687538696</v>
      </c>
      <c r="U20" s="20">
        <v>401.52825268336579</v>
      </c>
      <c r="V20" s="20">
        <v>0</v>
      </c>
      <c r="W20" s="20">
        <v>401.52825268336579</v>
      </c>
      <c r="X20" s="20">
        <v>57103.518112102895</v>
      </c>
      <c r="Y20" s="129">
        <v>277059.82891155139</v>
      </c>
    </row>
    <row r="21" spans="1:25" x14ac:dyDescent="0.35">
      <c r="A21" s="65">
        <v>22</v>
      </c>
      <c r="B21" s="65" t="s">
        <v>68</v>
      </c>
      <c r="C21" s="65" t="s">
        <v>69</v>
      </c>
      <c r="D21" s="78">
        <v>206704.67282497117</v>
      </c>
      <c r="E21" s="78">
        <v>32596.617566652541</v>
      </c>
      <c r="F21" s="90"/>
      <c r="G21" s="78">
        <v>239301.29039162371</v>
      </c>
      <c r="H21" s="78">
        <v>0</v>
      </c>
      <c r="I21" s="78">
        <v>0</v>
      </c>
      <c r="J21" s="76">
        <v>0</v>
      </c>
      <c r="K21" s="76">
        <v>0</v>
      </c>
      <c r="L21" s="78">
        <v>12014.099710279424</v>
      </c>
      <c r="M21" s="78">
        <v>0</v>
      </c>
      <c r="N21" s="78">
        <v>251315.39010190315</v>
      </c>
      <c r="O21" s="20">
        <v>200218.13223036038</v>
      </c>
      <c r="P21" s="20">
        <v>54493.830497186478</v>
      </c>
      <c r="Q21" s="20">
        <v>0</v>
      </c>
      <c r="R21" s="20">
        <v>0</v>
      </c>
      <c r="S21" s="20">
        <v>278.28395501581804</v>
      </c>
      <c r="T21" s="20">
        <v>-3693.6782175041162</v>
      </c>
      <c r="U21" s="20">
        <v>18.821636844532772</v>
      </c>
      <c r="V21" s="20">
        <v>0</v>
      </c>
      <c r="W21" s="20">
        <v>18.821636844532772</v>
      </c>
      <c r="X21" s="20">
        <v>50713.275773546862</v>
      </c>
      <c r="Y21" s="129">
        <v>251315.39010190315</v>
      </c>
    </row>
    <row r="22" spans="1:25" x14ac:dyDescent="0.35">
      <c r="A22" s="65">
        <v>23</v>
      </c>
      <c r="B22" s="65" t="s">
        <v>71</v>
      </c>
      <c r="C22" s="65" t="s">
        <v>72</v>
      </c>
      <c r="D22" s="78">
        <v>117943.19380226979</v>
      </c>
      <c r="E22" s="78">
        <v>2268649.6411304106</v>
      </c>
      <c r="F22" s="90"/>
      <c r="G22" s="78">
        <v>2386592.8349326802</v>
      </c>
      <c r="H22" s="78">
        <v>0</v>
      </c>
      <c r="I22" s="78">
        <v>1505572.4150657419</v>
      </c>
      <c r="J22" s="76">
        <v>75016.274892822825</v>
      </c>
      <c r="K22" s="76">
        <v>14642.965239716441</v>
      </c>
      <c r="L22" s="78">
        <v>388573.20018085476</v>
      </c>
      <c r="M22" s="78">
        <v>0</v>
      </c>
      <c r="N22" s="78">
        <v>4370397.6903118165</v>
      </c>
      <c r="O22" s="20">
        <v>3060536.3264431558</v>
      </c>
      <c r="P22" s="20">
        <v>1544110.993855275</v>
      </c>
      <c r="Q22" s="20">
        <v>0</v>
      </c>
      <c r="R22" s="20">
        <v>0</v>
      </c>
      <c r="S22" s="20">
        <v>0</v>
      </c>
      <c r="T22" s="20">
        <v>-234334.32735241399</v>
      </c>
      <c r="U22" s="20">
        <v>84.697365800397463</v>
      </c>
      <c r="V22" s="20">
        <v>0</v>
      </c>
      <c r="W22" s="20">
        <v>84.697365800397463</v>
      </c>
      <c r="X22" s="20">
        <v>1251939.4654519618</v>
      </c>
      <c r="Y22" s="129">
        <v>4370397.6903118156</v>
      </c>
    </row>
    <row r="23" spans="1:25" x14ac:dyDescent="0.35">
      <c r="A23" s="65">
        <v>24</v>
      </c>
      <c r="B23" s="65" t="s">
        <v>74</v>
      </c>
      <c r="C23" s="65" t="s">
        <v>75</v>
      </c>
      <c r="D23" s="78">
        <v>182180.98871790391</v>
      </c>
      <c r="E23" s="78">
        <v>2625474.4919999996</v>
      </c>
      <c r="F23" s="90"/>
      <c r="G23" s="78">
        <v>2807655.4807179035</v>
      </c>
      <c r="H23" s="78">
        <v>0</v>
      </c>
      <c r="I23" s="78">
        <v>2464.3360396685512</v>
      </c>
      <c r="J23" s="76">
        <v>11.695723065875153</v>
      </c>
      <c r="K23" s="76">
        <v>115763.34293545646</v>
      </c>
      <c r="L23" s="78">
        <v>313141.4808011743</v>
      </c>
      <c r="M23" s="78">
        <v>0</v>
      </c>
      <c r="N23" s="78">
        <v>3239036.3362172688</v>
      </c>
      <c r="O23" s="20">
        <v>2532724.8778215218</v>
      </c>
      <c r="P23" s="20">
        <v>824588.98138905095</v>
      </c>
      <c r="Q23" s="20">
        <v>0</v>
      </c>
      <c r="R23" s="20">
        <v>0</v>
      </c>
      <c r="S23" s="20">
        <v>0</v>
      </c>
      <c r="T23" s="20">
        <v>-125178.78983629841</v>
      </c>
      <c r="U23" s="20">
        <v>6901.2668429953483</v>
      </c>
      <c r="V23" s="20">
        <v>0</v>
      </c>
      <c r="W23" s="20">
        <v>6901.2668429953483</v>
      </c>
      <c r="X23" s="20">
        <v>819911.0931473691</v>
      </c>
      <c r="Y23" s="129">
        <v>3239036.3362172688</v>
      </c>
    </row>
    <row r="24" spans="1:25" x14ac:dyDescent="0.35">
      <c r="A24" s="65">
        <v>25</v>
      </c>
      <c r="B24" s="65" t="s">
        <v>77</v>
      </c>
      <c r="C24" s="65" t="s">
        <v>78</v>
      </c>
      <c r="D24" s="78">
        <v>161897.47101159731</v>
      </c>
      <c r="E24" s="78">
        <v>932878.44339942886</v>
      </c>
      <c r="F24" s="90"/>
      <c r="G24" s="78">
        <v>1094775.9144110261</v>
      </c>
      <c r="H24" s="78">
        <v>4850.2464851718178</v>
      </c>
      <c r="I24" s="78">
        <v>301589.65970814414</v>
      </c>
      <c r="J24" s="76">
        <v>1844.3370606367944</v>
      </c>
      <c r="K24" s="76">
        <v>31643.791886308252</v>
      </c>
      <c r="L24" s="78">
        <v>87411.740406289653</v>
      </c>
      <c r="M24" s="78">
        <v>0</v>
      </c>
      <c r="N24" s="78">
        <v>1522115.6899575768</v>
      </c>
      <c r="O24" s="20">
        <v>1149246.9522798709</v>
      </c>
      <c r="P24" s="20">
        <v>366264.37394036504</v>
      </c>
      <c r="Q24" s="20">
        <v>0</v>
      </c>
      <c r="R24" s="20">
        <v>0</v>
      </c>
      <c r="S24" s="20">
        <v>0</v>
      </c>
      <c r="T24" s="20">
        <v>5004.5246055558055</v>
      </c>
      <c r="U24" s="20">
        <v>1599.8391317852854</v>
      </c>
      <c r="V24" s="20">
        <v>0</v>
      </c>
      <c r="W24" s="20">
        <v>1599.8391317852854</v>
      </c>
      <c r="X24" s="20">
        <v>374424.45970353537</v>
      </c>
      <c r="Y24" s="129">
        <v>1522115.6899575766</v>
      </c>
    </row>
    <row r="25" spans="1:25" x14ac:dyDescent="0.35">
      <c r="A25" s="65">
        <v>26</v>
      </c>
      <c r="B25" s="65" t="s">
        <v>80</v>
      </c>
      <c r="C25" s="65" t="s">
        <v>81</v>
      </c>
      <c r="D25" s="78">
        <v>3163019.6880587349</v>
      </c>
      <c r="E25" s="78">
        <v>443606.58693373634</v>
      </c>
      <c r="F25" s="90"/>
      <c r="G25" s="78">
        <v>3606626.2749924711</v>
      </c>
      <c r="H25" s="78">
        <v>1054.6837315300365</v>
      </c>
      <c r="I25" s="78">
        <v>51580.807277572007</v>
      </c>
      <c r="J25" s="76">
        <v>679.61368586370077</v>
      </c>
      <c r="K25" s="76">
        <v>7531.8978286717984</v>
      </c>
      <c r="L25" s="78">
        <v>82135.937583630293</v>
      </c>
      <c r="M25" s="78">
        <v>0</v>
      </c>
      <c r="N25" s="78">
        <v>3749609.2150997384</v>
      </c>
      <c r="O25" s="20">
        <v>2999826.5146771609</v>
      </c>
      <c r="P25" s="20">
        <v>452943.92754471983</v>
      </c>
      <c r="Q25" s="20">
        <v>0</v>
      </c>
      <c r="R25" s="20">
        <v>0</v>
      </c>
      <c r="S25" s="20">
        <v>0</v>
      </c>
      <c r="T25" s="20">
        <v>-14947.915330775337</v>
      </c>
      <c r="U25" s="20">
        <v>311786.68820863351</v>
      </c>
      <c r="V25" s="20">
        <v>0</v>
      </c>
      <c r="W25" s="20">
        <v>311786.68820863351</v>
      </c>
      <c r="X25" s="20">
        <v>468352.89240637986</v>
      </c>
      <c r="Y25" s="129">
        <v>3749609.2150997398</v>
      </c>
    </row>
    <row r="26" spans="1:25" x14ac:dyDescent="0.35">
      <c r="A26" s="65">
        <v>27</v>
      </c>
      <c r="B26" s="65" t="s">
        <v>83</v>
      </c>
      <c r="C26" s="65" t="s">
        <v>84</v>
      </c>
      <c r="D26" s="78">
        <v>2939072.5253047901</v>
      </c>
      <c r="E26" s="78">
        <v>1036184.0457444</v>
      </c>
      <c r="F26" s="90"/>
      <c r="G26" s="78">
        <v>3975256.5710491901</v>
      </c>
      <c r="H26" s="78">
        <v>5006.8754028638105</v>
      </c>
      <c r="I26" s="78">
        <v>156290.25205444329</v>
      </c>
      <c r="J26" s="76">
        <v>1903.8962023319446</v>
      </c>
      <c r="K26" s="76">
        <v>10001.14439142491</v>
      </c>
      <c r="L26" s="78">
        <v>94043.160428647447</v>
      </c>
      <c r="M26" s="78">
        <v>0</v>
      </c>
      <c r="N26" s="78">
        <v>4242501.8995289011</v>
      </c>
      <c r="O26" s="20">
        <v>2889422.379409133</v>
      </c>
      <c r="P26" s="20">
        <v>54353.383212054832</v>
      </c>
      <c r="Q26" s="20">
        <v>0</v>
      </c>
      <c r="R26" s="20">
        <v>0</v>
      </c>
      <c r="S26" s="20">
        <v>0</v>
      </c>
      <c r="T26" s="20">
        <v>-54101.17293228535</v>
      </c>
      <c r="U26" s="20">
        <v>918332.32000000007</v>
      </c>
      <c r="V26" s="20">
        <v>434494.98984000005</v>
      </c>
      <c r="W26" s="20">
        <v>1352827.3098400002</v>
      </c>
      <c r="X26" s="20">
        <v>1305714.0279479632</v>
      </c>
      <c r="Y26" s="129">
        <v>4242501.899528902</v>
      </c>
    </row>
    <row r="27" spans="1:25" x14ac:dyDescent="0.35">
      <c r="A27" s="65">
        <v>28</v>
      </c>
      <c r="B27" s="65" t="s">
        <v>86</v>
      </c>
      <c r="C27" s="65" t="s">
        <v>87</v>
      </c>
      <c r="D27" s="78">
        <v>595416.46308879566</v>
      </c>
      <c r="E27" s="78">
        <v>818014.33044050226</v>
      </c>
      <c r="F27" s="90"/>
      <c r="G27" s="78">
        <v>1413430.7935292979</v>
      </c>
      <c r="H27" s="78">
        <v>207.25940237021189</v>
      </c>
      <c r="I27" s="78">
        <v>12887.446611887181</v>
      </c>
      <c r="J27" s="76">
        <v>78.811705369088017</v>
      </c>
      <c r="K27" s="76">
        <v>51326.129868711978</v>
      </c>
      <c r="L27" s="78">
        <v>70466.551698038704</v>
      </c>
      <c r="M27" s="78">
        <v>0</v>
      </c>
      <c r="N27" s="78">
        <v>1548396.992815675</v>
      </c>
      <c r="O27" s="20">
        <v>1373857.5290614113</v>
      </c>
      <c r="P27" s="20">
        <v>123953.76699850785</v>
      </c>
      <c r="Q27" s="20">
        <v>0</v>
      </c>
      <c r="R27" s="20">
        <v>0</v>
      </c>
      <c r="S27" s="20">
        <v>2671.7739581605078</v>
      </c>
      <c r="T27" s="20">
        <v>1204.8940284128398</v>
      </c>
      <c r="U27" s="20">
        <v>46709.02876918215</v>
      </c>
      <c r="V27" s="20">
        <v>0</v>
      </c>
      <c r="W27" s="20">
        <v>46709.02876918215</v>
      </c>
      <c r="X27" s="20">
        <v>216478.97815955084</v>
      </c>
      <c r="Y27" s="129">
        <v>1548396.9928156757</v>
      </c>
    </row>
    <row r="28" spans="1:25" x14ac:dyDescent="0.35">
      <c r="A28" s="65">
        <v>29</v>
      </c>
      <c r="B28" s="65" t="s">
        <v>89</v>
      </c>
      <c r="C28" s="65" t="s">
        <v>90</v>
      </c>
      <c r="D28" s="78">
        <v>115930.87258143292</v>
      </c>
      <c r="E28" s="78">
        <v>3552983.8347204411</v>
      </c>
      <c r="F28" s="90"/>
      <c r="G28" s="78">
        <v>3668914.7073018742</v>
      </c>
      <c r="H28" s="78">
        <v>9235.8163781852691</v>
      </c>
      <c r="I28" s="78">
        <v>313270.13224753045</v>
      </c>
      <c r="J28" s="76">
        <v>40467.821814410214</v>
      </c>
      <c r="K28" s="76">
        <v>216721.36150963989</v>
      </c>
      <c r="L28" s="78">
        <v>92638.401944839832</v>
      </c>
      <c r="M28" s="78">
        <v>0</v>
      </c>
      <c r="N28" s="78">
        <v>4341248.2411964796</v>
      </c>
      <c r="O28" s="20">
        <v>1305555.5429967984</v>
      </c>
      <c r="P28" s="20">
        <v>197040.78809378561</v>
      </c>
      <c r="Q28" s="20">
        <v>0</v>
      </c>
      <c r="R28" s="20">
        <v>0</v>
      </c>
      <c r="S28" s="20">
        <v>2776567.9801172018</v>
      </c>
      <c r="T28" s="20">
        <v>10613.02709784429</v>
      </c>
      <c r="U28" s="20">
        <v>51470.902890848942</v>
      </c>
      <c r="V28" s="20">
        <v>0</v>
      </c>
      <c r="W28" s="20">
        <v>51470.902890848942</v>
      </c>
      <c r="X28" s="20">
        <v>2867623.5984762195</v>
      </c>
      <c r="Y28" s="129">
        <v>4341248.2411964796</v>
      </c>
    </row>
    <row r="29" spans="1:25" x14ac:dyDescent="0.35">
      <c r="A29" s="65">
        <v>30</v>
      </c>
      <c r="B29" s="65" t="s">
        <v>92</v>
      </c>
      <c r="C29" s="65" t="s">
        <v>93</v>
      </c>
      <c r="D29" s="78">
        <v>0</v>
      </c>
      <c r="E29" s="78">
        <v>305784.34875699878</v>
      </c>
      <c r="F29" s="90"/>
      <c r="G29" s="78">
        <v>305784.34875699878</v>
      </c>
      <c r="H29" s="78">
        <v>86.335534193388767</v>
      </c>
      <c r="I29" s="78">
        <v>4373.4288162084022</v>
      </c>
      <c r="J29" s="76">
        <v>20474.550648590575</v>
      </c>
      <c r="K29" s="76">
        <v>0</v>
      </c>
      <c r="L29" s="78">
        <v>14506.30146377167</v>
      </c>
      <c r="M29" s="78">
        <v>0</v>
      </c>
      <c r="N29" s="78">
        <v>345224.96521976282</v>
      </c>
      <c r="O29" s="20">
        <v>92145.283398662039</v>
      </c>
      <c r="P29" s="20">
        <v>35072.352634423107</v>
      </c>
      <c r="Q29" s="20">
        <v>0</v>
      </c>
      <c r="R29" s="20">
        <v>0</v>
      </c>
      <c r="S29" s="20">
        <v>216554.9262101746</v>
      </c>
      <c r="T29" s="20">
        <v>0</v>
      </c>
      <c r="U29" s="20">
        <v>1452.4029765031116</v>
      </c>
      <c r="V29" s="20">
        <v>0</v>
      </c>
      <c r="W29" s="20">
        <v>1452.4029765031116</v>
      </c>
      <c r="X29" s="20">
        <v>264243.79094056773</v>
      </c>
      <c r="Y29" s="129">
        <v>345224.96521976282</v>
      </c>
    </row>
    <row r="30" spans="1:25" x14ac:dyDescent="0.35">
      <c r="A30" s="65">
        <v>31</v>
      </c>
      <c r="B30" s="65" t="s">
        <v>95</v>
      </c>
      <c r="C30" s="65" t="s">
        <v>96</v>
      </c>
      <c r="D30" s="78">
        <v>60387.089117653901</v>
      </c>
      <c r="E30" s="78">
        <v>673.61743549093023</v>
      </c>
      <c r="F30" s="90"/>
      <c r="G30" s="78">
        <v>61060.706553144832</v>
      </c>
      <c r="H30" s="78">
        <v>2812.2832415475018</v>
      </c>
      <c r="I30" s="78">
        <v>138241.72261556139</v>
      </c>
      <c r="J30" s="76">
        <v>1812.1699636990909</v>
      </c>
      <c r="K30" s="76">
        <v>4753.4267718032097</v>
      </c>
      <c r="L30" s="78">
        <v>17870.141008185325</v>
      </c>
      <c r="M30" s="78">
        <v>0</v>
      </c>
      <c r="N30" s="78">
        <v>226550.45015394132</v>
      </c>
      <c r="O30" s="20">
        <v>150671.99024497555</v>
      </c>
      <c r="P30" s="20">
        <v>5716.108151525119</v>
      </c>
      <c r="Q30" s="20">
        <v>0</v>
      </c>
      <c r="R30" s="20">
        <v>0</v>
      </c>
      <c r="S30" s="20">
        <v>68128.393588403211</v>
      </c>
      <c r="T30" s="20">
        <v>2033.9581690374341</v>
      </c>
      <c r="U30" s="20">
        <v>0</v>
      </c>
      <c r="V30" s="20">
        <v>0</v>
      </c>
      <c r="W30" s="20">
        <v>0</v>
      </c>
      <c r="X30" s="20">
        <v>74444.492939200543</v>
      </c>
      <c r="Y30" s="129">
        <v>226550.45015394138</v>
      </c>
    </row>
    <row r="31" spans="1:25" x14ac:dyDescent="0.35">
      <c r="A31" s="65">
        <v>32</v>
      </c>
      <c r="B31" s="65" t="s">
        <v>98</v>
      </c>
      <c r="C31" s="65" t="s">
        <v>99</v>
      </c>
      <c r="D31" s="78">
        <v>16546.175178772599</v>
      </c>
      <c r="E31" s="78">
        <v>283376.03358518641</v>
      </c>
      <c r="F31" s="90"/>
      <c r="G31" s="78">
        <v>299922.208763959</v>
      </c>
      <c r="H31" s="78">
        <v>0.49362125190965883</v>
      </c>
      <c r="I31" s="78">
        <v>24.693839921237192</v>
      </c>
      <c r="J31" s="76">
        <v>117.38080800231741</v>
      </c>
      <c r="K31" s="76">
        <v>14180.70838810516</v>
      </c>
      <c r="L31" s="78">
        <v>27402.579821679217</v>
      </c>
      <c r="M31" s="78">
        <v>0</v>
      </c>
      <c r="N31" s="78">
        <v>341648.06524291885</v>
      </c>
      <c r="O31" s="20">
        <v>56805.103963908608</v>
      </c>
      <c r="P31" s="20">
        <v>43266.036875468628</v>
      </c>
      <c r="Q31" s="20">
        <v>0</v>
      </c>
      <c r="R31" s="20">
        <v>0</v>
      </c>
      <c r="S31" s="20">
        <v>238045.97688466319</v>
      </c>
      <c r="T31" s="20">
        <v>-1268.5698764773581</v>
      </c>
      <c r="U31" s="20">
        <v>4799.517395355856</v>
      </c>
      <c r="V31" s="20">
        <v>0</v>
      </c>
      <c r="W31" s="20">
        <v>4799.517395355856</v>
      </c>
      <c r="X31" s="20">
        <v>288437.5303017415</v>
      </c>
      <c r="Y31" s="129">
        <v>341648.06524291879</v>
      </c>
    </row>
    <row r="32" spans="1:25" x14ac:dyDescent="0.35">
      <c r="A32" s="65">
        <v>33</v>
      </c>
      <c r="B32" s="65" t="s">
        <v>101</v>
      </c>
      <c r="C32" s="65" t="s">
        <v>102</v>
      </c>
      <c r="D32" s="78">
        <v>0</v>
      </c>
      <c r="E32" s="78">
        <v>252689.73431203951</v>
      </c>
      <c r="F32" s="90"/>
      <c r="G32" s="78">
        <v>252689.73431203951</v>
      </c>
      <c r="H32" s="78">
        <v>0</v>
      </c>
      <c r="I32" s="78">
        <v>2867.8933208936974</v>
      </c>
      <c r="J32" s="76">
        <v>37.594367582278551</v>
      </c>
      <c r="K32" s="76">
        <v>0</v>
      </c>
      <c r="L32" s="78">
        <v>4810.2218334329891</v>
      </c>
      <c r="M32" s="78">
        <v>0</v>
      </c>
      <c r="N32" s="78">
        <v>260405.44383394846</v>
      </c>
      <c r="O32" s="20">
        <v>69984.517187095174</v>
      </c>
      <c r="P32" s="20">
        <v>5732.1633302266719</v>
      </c>
      <c r="Q32" s="20">
        <v>0</v>
      </c>
      <c r="R32" s="20">
        <v>0</v>
      </c>
      <c r="S32" s="20">
        <v>131649.39068873329</v>
      </c>
      <c r="T32" s="20">
        <v>0</v>
      </c>
      <c r="U32" s="20">
        <v>53039.372627893354</v>
      </c>
      <c r="V32" s="20">
        <v>0</v>
      </c>
      <c r="W32" s="20">
        <v>53039.372627893354</v>
      </c>
      <c r="X32" s="20">
        <v>187523.62928661919</v>
      </c>
      <c r="Y32" s="129">
        <v>260405.44383394835</v>
      </c>
    </row>
    <row r="33" spans="1:25" x14ac:dyDescent="0.35">
      <c r="A33" s="65">
        <v>34</v>
      </c>
      <c r="B33" s="65" t="s">
        <v>104</v>
      </c>
      <c r="C33" s="65" t="s">
        <v>105</v>
      </c>
      <c r="D33" s="78">
        <v>6650.5799827432966</v>
      </c>
      <c r="E33" s="78">
        <v>1039215.4331770786</v>
      </c>
      <c r="F33" s="90"/>
      <c r="G33" s="78">
        <v>1045866.0131598219</v>
      </c>
      <c r="H33" s="78">
        <v>552587.24588087795</v>
      </c>
      <c r="I33" s="78">
        <v>0</v>
      </c>
      <c r="J33" s="76">
        <v>109759.72726127996</v>
      </c>
      <c r="K33" s="76">
        <v>75549.401398533519</v>
      </c>
      <c r="L33" s="78">
        <v>125764.16870396122</v>
      </c>
      <c r="M33" s="78">
        <v>0</v>
      </c>
      <c r="N33" s="78">
        <v>1909526.5564044744</v>
      </c>
      <c r="O33" s="20">
        <v>288640.64689524169</v>
      </c>
      <c r="P33" s="20">
        <v>345814.82129097654</v>
      </c>
      <c r="Q33" s="20">
        <v>0</v>
      </c>
      <c r="R33" s="20">
        <v>0</v>
      </c>
      <c r="S33" s="20">
        <v>1227932.2416197269</v>
      </c>
      <c r="T33" s="20">
        <v>-702.61732079890908</v>
      </c>
      <c r="U33" s="20">
        <v>47841.46391932822</v>
      </c>
      <c r="V33" s="20">
        <v>0</v>
      </c>
      <c r="W33" s="20">
        <v>47841.46391932822</v>
      </c>
      <c r="X33" s="20">
        <v>1554538.4743245696</v>
      </c>
      <c r="Y33" s="129">
        <v>1909526.5564044751</v>
      </c>
    </row>
    <row r="34" spans="1:25" x14ac:dyDescent="0.35">
      <c r="A34" s="65">
        <v>35</v>
      </c>
      <c r="B34" s="65" t="s">
        <v>107</v>
      </c>
      <c r="C34" s="65" t="s">
        <v>108</v>
      </c>
      <c r="D34" s="78">
        <v>17963.861110641628</v>
      </c>
      <c r="E34" s="78">
        <v>656136.20303765917</v>
      </c>
      <c r="F34" s="90"/>
      <c r="G34" s="78">
        <v>674100.06414830079</v>
      </c>
      <c r="H34" s="78">
        <v>51834.58694617256</v>
      </c>
      <c r="I34" s="78">
        <v>0</v>
      </c>
      <c r="J34" s="76">
        <v>10559.750653781952</v>
      </c>
      <c r="K34" s="76">
        <v>0</v>
      </c>
      <c r="L34" s="78">
        <v>70387.921812214263</v>
      </c>
      <c r="M34" s="78">
        <v>0</v>
      </c>
      <c r="N34" s="78">
        <v>806882.32356046955</v>
      </c>
      <c r="O34" s="20">
        <v>189201.1559039701</v>
      </c>
      <c r="P34" s="20">
        <v>99759.929393489307</v>
      </c>
      <c r="Q34" s="20">
        <v>0</v>
      </c>
      <c r="R34" s="20">
        <v>0</v>
      </c>
      <c r="S34" s="20">
        <v>442863.68746648758</v>
      </c>
      <c r="T34" s="20">
        <v>0</v>
      </c>
      <c r="U34" s="20">
        <v>75057.550796522599</v>
      </c>
      <c r="V34" s="20">
        <v>0</v>
      </c>
      <c r="W34" s="20">
        <v>75057.550796522599</v>
      </c>
      <c r="X34" s="20">
        <v>611070.99253537995</v>
      </c>
      <c r="Y34" s="129">
        <v>806882.32356046955</v>
      </c>
    </row>
    <row r="35" spans="1:25" x14ac:dyDescent="0.35">
      <c r="A35" s="65">
        <v>36</v>
      </c>
      <c r="B35" s="65" t="s">
        <v>110</v>
      </c>
      <c r="C35" s="65" t="s">
        <v>111</v>
      </c>
      <c r="D35" s="78">
        <v>49361.291853123817</v>
      </c>
      <c r="E35" s="78">
        <v>643455.78802213923</v>
      </c>
      <c r="F35" s="90"/>
      <c r="G35" s="78">
        <v>692817.07987526304</v>
      </c>
      <c r="H35" s="78">
        <v>0</v>
      </c>
      <c r="I35" s="78">
        <v>33967.400675068318</v>
      </c>
      <c r="J35" s="76">
        <v>5996.9352858698057</v>
      </c>
      <c r="K35" s="76">
        <v>10456.82886367327</v>
      </c>
      <c r="L35" s="78">
        <v>65010.775804781522</v>
      </c>
      <c r="M35" s="78">
        <v>0</v>
      </c>
      <c r="N35" s="78">
        <v>808249.02050465601</v>
      </c>
      <c r="O35" s="20">
        <v>303100.45038704964</v>
      </c>
      <c r="P35" s="20">
        <v>186205.55916743263</v>
      </c>
      <c r="Q35" s="20">
        <v>0</v>
      </c>
      <c r="R35" s="20">
        <v>0</v>
      </c>
      <c r="S35" s="20">
        <v>314370.09107406274</v>
      </c>
      <c r="T35" s="20">
        <v>2578.6778738457865</v>
      </c>
      <c r="U35" s="20">
        <v>1994.2420022654328</v>
      </c>
      <c r="V35" s="20">
        <v>0</v>
      </c>
      <c r="W35" s="20">
        <v>1994.2420022654328</v>
      </c>
      <c r="X35" s="20">
        <v>545108.47393846186</v>
      </c>
      <c r="Y35" s="129">
        <v>808249.02050465601</v>
      </c>
    </row>
    <row r="36" spans="1:25" x14ac:dyDescent="0.35">
      <c r="A36" s="65">
        <v>37</v>
      </c>
      <c r="B36" s="65" t="s">
        <v>112</v>
      </c>
      <c r="C36" s="65" t="s">
        <v>113</v>
      </c>
      <c r="D36" s="78">
        <v>8019.2873110277342</v>
      </c>
      <c r="E36" s="78">
        <v>0</v>
      </c>
      <c r="F36" s="90"/>
      <c r="G36" s="78">
        <v>8019.2873110277342</v>
      </c>
      <c r="H36" s="78">
        <v>0</v>
      </c>
      <c r="I36" s="78">
        <v>0</v>
      </c>
      <c r="J36" s="76">
        <v>0</v>
      </c>
      <c r="K36" s="76">
        <v>0</v>
      </c>
      <c r="L36" s="78">
        <v>10308.196174469102</v>
      </c>
      <c r="M36" s="78">
        <v>0</v>
      </c>
      <c r="N36" s="78">
        <v>18327.483485496836</v>
      </c>
      <c r="O36" s="20">
        <v>18327.483485496836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129">
        <v>18327.483485496858</v>
      </c>
    </row>
    <row r="37" spans="1:25" x14ac:dyDescent="0.35">
      <c r="A37" s="65">
        <v>40</v>
      </c>
      <c r="B37" s="65" t="s">
        <v>115</v>
      </c>
      <c r="C37" s="65" t="s">
        <v>116</v>
      </c>
      <c r="D37" s="78">
        <v>1515529.1059837809</v>
      </c>
      <c r="E37" s="78">
        <v>4186.9444178781032</v>
      </c>
      <c r="F37" s="90"/>
      <c r="G37" s="78">
        <v>1519716.050401659</v>
      </c>
      <c r="H37" s="78">
        <v>0</v>
      </c>
      <c r="I37" s="78">
        <v>0</v>
      </c>
      <c r="J37" s="76">
        <v>0</v>
      </c>
      <c r="K37" s="76">
        <v>0</v>
      </c>
      <c r="L37" s="78">
        <v>164188.39630637178</v>
      </c>
      <c r="M37" s="78">
        <v>0</v>
      </c>
      <c r="N37" s="78">
        <v>1683904.4467080308</v>
      </c>
      <c r="O37" s="20">
        <v>908026.1131700949</v>
      </c>
      <c r="P37" s="20">
        <v>370777.81353793526</v>
      </c>
      <c r="Q37" s="20">
        <v>0</v>
      </c>
      <c r="R37" s="20">
        <v>0</v>
      </c>
      <c r="S37" s="20">
        <v>0</v>
      </c>
      <c r="T37" s="20">
        <v>0</v>
      </c>
      <c r="U37" s="20">
        <v>405100.52</v>
      </c>
      <c r="V37" s="20">
        <v>0</v>
      </c>
      <c r="W37" s="20">
        <v>405100.52</v>
      </c>
      <c r="X37" s="20">
        <v>819527.27811890375</v>
      </c>
      <c r="Y37" s="129">
        <v>1683904.4467080308</v>
      </c>
    </row>
    <row r="38" spans="1:25" x14ac:dyDescent="0.35">
      <c r="A38" s="65">
        <v>41</v>
      </c>
      <c r="B38" s="65" t="s">
        <v>118</v>
      </c>
      <c r="C38" s="65" t="s">
        <v>119</v>
      </c>
      <c r="D38" s="78">
        <v>1202972.0208218121</v>
      </c>
      <c r="E38" s="78">
        <v>0</v>
      </c>
      <c r="F38" s="90"/>
      <c r="G38" s="78">
        <v>1202972.0208218121</v>
      </c>
      <c r="H38" s="78">
        <v>0</v>
      </c>
      <c r="I38" s="78">
        <v>0</v>
      </c>
      <c r="J38" s="76">
        <v>0</v>
      </c>
      <c r="K38" s="76">
        <v>0</v>
      </c>
      <c r="L38" s="78">
        <v>44661.453254041633</v>
      </c>
      <c r="M38" s="78">
        <v>0</v>
      </c>
      <c r="N38" s="78">
        <v>1247633.4740758538</v>
      </c>
      <c r="O38" s="20">
        <v>581800.73565516411</v>
      </c>
      <c r="P38" s="20">
        <v>665832.73842068959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  <c r="V38" s="20">
        <v>0</v>
      </c>
      <c r="W38" s="20">
        <v>0</v>
      </c>
      <c r="X38" s="20">
        <v>700595.0278865291</v>
      </c>
      <c r="Y38" s="129">
        <v>1247633.4740758538</v>
      </c>
    </row>
    <row r="39" spans="1:25" x14ac:dyDescent="0.35">
      <c r="A39" s="65">
        <v>45</v>
      </c>
      <c r="B39" s="65" t="s">
        <v>121</v>
      </c>
      <c r="C39" s="65" t="s">
        <v>122</v>
      </c>
      <c r="D39" s="78">
        <v>19139027.40354</v>
      </c>
      <c r="E39" s="78">
        <v>0</v>
      </c>
      <c r="F39" s="78">
        <v>368273.2</v>
      </c>
      <c r="G39" s="78">
        <v>19507300.60354</v>
      </c>
      <c r="H39" s="78">
        <v>0</v>
      </c>
      <c r="I39" s="78">
        <v>0</v>
      </c>
      <c r="J39" s="76">
        <v>0</v>
      </c>
      <c r="K39" s="76">
        <v>0</v>
      </c>
      <c r="L39" s="78">
        <v>191571.3959283396</v>
      </c>
      <c r="M39" s="78">
        <v>0</v>
      </c>
      <c r="N39" s="78">
        <v>19698871.999468338</v>
      </c>
      <c r="O39" s="20">
        <v>3077306.9133278932</v>
      </c>
      <c r="P39" s="24">
        <v>141404.72066567073</v>
      </c>
      <c r="Q39" s="20">
        <v>0</v>
      </c>
      <c r="R39" s="20">
        <v>0.51619590334770971</v>
      </c>
      <c r="S39" s="20">
        <v>16479808.814398874</v>
      </c>
      <c r="T39" s="20">
        <v>0</v>
      </c>
      <c r="U39" s="20">
        <v>0</v>
      </c>
      <c r="V39" s="20">
        <v>351.03487999999999</v>
      </c>
      <c r="W39" s="20">
        <v>351.03487999999999</v>
      </c>
      <c r="X39" s="20">
        <v>16885532.938122112</v>
      </c>
      <c r="Y39" s="129">
        <v>19698871.999468341</v>
      </c>
    </row>
    <row r="40" spans="1:25" x14ac:dyDescent="0.35">
      <c r="A40" s="65">
        <v>50</v>
      </c>
      <c r="B40" s="65" t="s">
        <v>123</v>
      </c>
      <c r="C40" s="65" t="s">
        <v>124</v>
      </c>
      <c r="D40" s="78">
        <v>918549.99018170428</v>
      </c>
      <c r="E40" s="78">
        <v>0</v>
      </c>
      <c r="F40" s="78">
        <v>0</v>
      </c>
      <c r="G40" s="78">
        <v>918549.99018170428</v>
      </c>
      <c r="H40" s="78">
        <v>-627675.82662416447</v>
      </c>
      <c r="I40" s="78">
        <v>0</v>
      </c>
      <c r="J40" s="76">
        <v>0</v>
      </c>
      <c r="K40" s="76">
        <v>0</v>
      </c>
      <c r="L40" s="78">
        <v>13508.331313183342</v>
      </c>
      <c r="M40" s="78">
        <v>13580.930928017335</v>
      </c>
      <c r="N40" s="78">
        <v>290801.5639427058</v>
      </c>
      <c r="O40" s="20">
        <v>139365.57861303195</v>
      </c>
      <c r="P40" s="20">
        <v>151435.98532967386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  <c r="V40" s="20">
        <v>0</v>
      </c>
      <c r="W40" s="20">
        <v>0</v>
      </c>
      <c r="X40" s="20">
        <v>108561.9598508607</v>
      </c>
      <c r="Y40" s="129">
        <v>290801.5639427058</v>
      </c>
    </row>
    <row r="41" spans="1:25" x14ac:dyDescent="0.35">
      <c r="A41" s="65">
        <v>51</v>
      </c>
      <c r="B41" s="65" t="s">
        <v>125</v>
      </c>
      <c r="C41" s="65" t="s">
        <v>126</v>
      </c>
      <c r="D41" s="78">
        <v>5175733.9431058234</v>
      </c>
      <c r="E41" s="78">
        <v>0</v>
      </c>
      <c r="F41" s="78">
        <v>0</v>
      </c>
      <c r="G41" s="78">
        <v>5175733.9431058234</v>
      </c>
      <c r="H41" s="78">
        <v>0</v>
      </c>
      <c r="I41" s="78">
        <v>-5003209.4783356292</v>
      </c>
      <c r="J41" s="76">
        <v>0</v>
      </c>
      <c r="K41" s="76">
        <v>0</v>
      </c>
      <c r="L41" s="78">
        <v>2556.4950327123056</v>
      </c>
      <c r="M41" s="78">
        <v>0</v>
      </c>
      <c r="N41" s="78">
        <v>175080.95980290644</v>
      </c>
      <c r="O41" s="20">
        <v>175080.95980290649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  <c r="V41" s="20">
        <v>0</v>
      </c>
      <c r="W41" s="20">
        <v>0</v>
      </c>
      <c r="X41" s="20">
        <v>0</v>
      </c>
      <c r="Y41" s="129">
        <v>175080.95980290649</v>
      </c>
    </row>
    <row r="42" spans="1:25" x14ac:dyDescent="0.35">
      <c r="A42" s="65">
        <v>52</v>
      </c>
      <c r="B42" s="65" t="s">
        <v>127</v>
      </c>
      <c r="C42" s="65" t="s">
        <v>128</v>
      </c>
      <c r="D42" s="78">
        <v>872878.58199233597</v>
      </c>
      <c r="E42" s="78">
        <v>0</v>
      </c>
      <c r="F42" s="78">
        <v>0</v>
      </c>
      <c r="G42" s="78">
        <v>872878.58199233597</v>
      </c>
      <c r="H42" s="78">
        <v>0</v>
      </c>
      <c r="I42" s="78">
        <v>0</v>
      </c>
      <c r="J42" s="76">
        <v>-855421.01035248919</v>
      </c>
      <c r="K42" s="76">
        <v>0</v>
      </c>
      <c r="L42" s="78">
        <v>13059.938295607282</v>
      </c>
      <c r="M42" s="78">
        <v>0</v>
      </c>
      <c r="N42" s="78">
        <v>30517.509935454058</v>
      </c>
      <c r="O42" s="20">
        <v>24740.927129691721</v>
      </c>
      <c r="P42" s="20">
        <v>5776.5828057623321</v>
      </c>
      <c r="Q42" s="20">
        <v>0</v>
      </c>
      <c r="R42" s="20">
        <v>0</v>
      </c>
      <c r="S42" s="20">
        <v>0</v>
      </c>
      <c r="T42" s="20">
        <v>0</v>
      </c>
      <c r="U42" s="20">
        <v>0</v>
      </c>
      <c r="V42" s="20">
        <v>0</v>
      </c>
      <c r="W42" s="20">
        <v>0</v>
      </c>
      <c r="X42" s="20">
        <v>18318.852363879196</v>
      </c>
      <c r="Y42" s="129">
        <v>30517.509935454058</v>
      </c>
    </row>
    <row r="43" spans="1:25" x14ac:dyDescent="0.35">
      <c r="A43" s="65">
        <v>55</v>
      </c>
      <c r="B43" s="65" t="s">
        <v>130</v>
      </c>
      <c r="C43" s="65" t="s">
        <v>131</v>
      </c>
      <c r="D43" s="78">
        <v>2601710.1066835951</v>
      </c>
      <c r="E43" s="78">
        <v>0</v>
      </c>
      <c r="F43" s="78">
        <v>10960.081512104158</v>
      </c>
      <c r="G43" s="78">
        <v>2612670.1881956994</v>
      </c>
      <c r="H43" s="78">
        <v>0</v>
      </c>
      <c r="I43" s="78">
        <v>0</v>
      </c>
      <c r="J43" s="76">
        <v>0</v>
      </c>
      <c r="K43" s="76">
        <v>0</v>
      </c>
      <c r="L43" s="78">
        <v>14460.633092371549</v>
      </c>
      <c r="M43" s="78">
        <v>0</v>
      </c>
      <c r="N43" s="78">
        <v>2627130.8212880711</v>
      </c>
      <c r="O43" s="20">
        <v>332019.02676070004</v>
      </c>
      <c r="P43" s="20">
        <v>2286184.6954473709</v>
      </c>
      <c r="Q43" s="20">
        <v>0</v>
      </c>
      <c r="R43" s="20">
        <v>0</v>
      </c>
      <c r="S43" s="20">
        <v>0</v>
      </c>
      <c r="T43" s="20">
        <v>0</v>
      </c>
      <c r="U43" s="20">
        <v>0</v>
      </c>
      <c r="V43" s="20">
        <v>8927.09908</v>
      </c>
      <c r="W43" s="20">
        <v>8927.09908</v>
      </c>
      <c r="X43" s="20">
        <v>1608210.9413350355</v>
      </c>
      <c r="Y43" s="129">
        <v>2627130.8212880711</v>
      </c>
    </row>
    <row r="44" spans="1:25" x14ac:dyDescent="0.35">
      <c r="A44" s="65">
        <v>60</v>
      </c>
      <c r="B44" s="65" t="s">
        <v>133</v>
      </c>
      <c r="C44" s="65" t="s">
        <v>134</v>
      </c>
      <c r="D44" s="78">
        <v>4348679.428964613</v>
      </c>
      <c r="E44" s="78">
        <v>0</v>
      </c>
      <c r="F44" s="78">
        <v>37785.667742202939</v>
      </c>
      <c r="G44" s="78">
        <v>4386465.096706816</v>
      </c>
      <c r="H44" s="78">
        <v>0</v>
      </c>
      <c r="I44" s="78">
        <v>0</v>
      </c>
      <c r="J44" s="76">
        <v>0</v>
      </c>
      <c r="K44" s="76">
        <v>-1604926.3244159101</v>
      </c>
      <c r="L44" s="78">
        <v>151235.58550572657</v>
      </c>
      <c r="M44" s="78">
        <v>6477.3516725676945</v>
      </c>
      <c r="N44" s="78">
        <v>2926297.0061240648</v>
      </c>
      <c r="O44" s="20">
        <v>1923611.9241392333</v>
      </c>
      <c r="P44" s="20">
        <v>927790.85006483167</v>
      </c>
      <c r="Q44" s="20">
        <v>0</v>
      </c>
      <c r="R44" s="20">
        <v>0</v>
      </c>
      <c r="S44" s="20">
        <v>0</v>
      </c>
      <c r="T44" s="20">
        <v>0</v>
      </c>
      <c r="U44" s="20">
        <v>0</v>
      </c>
      <c r="V44" s="20">
        <v>74894.231919999991</v>
      </c>
      <c r="W44" s="20">
        <v>74894.231919999991</v>
      </c>
      <c r="X44" s="20">
        <v>1275434.2587888793</v>
      </c>
      <c r="Y44" s="129">
        <v>2926297.0061240653</v>
      </c>
    </row>
    <row r="45" spans="1:25" x14ac:dyDescent="0.35">
      <c r="A45" s="65">
        <v>61</v>
      </c>
      <c r="B45" s="65" t="s">
        <v>136</v>
      </c>
      <c r="C45" s="65" t="s">
        <v>137</v>
      </c>
      <c r="D45" s="78">
        <v>0</v>
      </c>
      <c r="E45" s="78">
        <v>0</v>
      </c>
      <c r="F45" s="78">
        <v>0</v>
      </c>
      <c r="G45" s="78">
        <v>0</v>
      </c>
      <c r="H45" s="78">
        <v>0</v>
      </c>
      <c r="I45" s="78">
        <v>0</v>
      </c>
      <c r="J45" s="76">
        <v>0</v>
      </c>
      <c r="K45" s="76">
        <v>0</v>
      </c>
      <c r="L45" s="78">
        <v>0</v>
      </c>
      <c r="M45" s="78">
        <v>0</v>
      </c>
      <c r="N45" s="78">
        <v>0</v>
      </c>
      <c r="O45" s="20">
        <v>0</v>
      </c>
      <c r="P45" s="20">
        <v>0</v>
      </c>
      <c r="Q45" s="20">
        <v>0</v>
      </c>
      <c r="R45" s="20">
        <v>0</v>
      </c>
      <c r="S45" s="20">
        <v>0</v>
      </c>
      <c r="T45" s="20">
        <v>0</v>
      </c>
      <c r="U45" s="20">
        <v>0</v>
      </c>
      <c r="V45" s="20">
        <v>0</v>
      </c>
      <c r="W45" s="20">
        <v>0</v>
      </c>
      <c r="X45" s="20">
        <v>0</v>
      </c>
      <c r="Y45" s="129">
        <v>0</v>
      </c>
    </row>
    <row r="46" spans="1:25" x14ac:dyDescent="0.35">
      <c r="A46" s="65">
        <v>62</v>
      </c>
      <c r="B46" s="65" t="s">
        <v>139</v>
      </c>
      <c r="C46" s="65" t="s">
        <v>140</v>
      </c>
      <c r="D46" s="78">
        <v>1192326.7021365957</v>
      </c>
      <c r="E46" s="78">
        <v>0</v>
      </c>
      <c r="F46" s="78">
        <v>1454171.4381163889</v>
      </c>
      <c r="G46" s="78">
        <v>2646498.1402529846</v>
      </c>
      <c r="H46" s="78">
        <v>0</v>
      </c>
      <c r="I46" s="78">
        <v>0</v>
      </c>
      <c r="J46" s="76">
        <v>0</v>
      </c>
      <c r="K46" s="76">
        <v>-102442.1058137815</v>
      </c>
      <c r="L46" s="78">
        <v>46998.048238194526</v>
      </c>
      <c r="M46" s="78">
        <v>1525.5750125873512</v>
      </c>
      <c r="N46" s="78">
        <v>2589528.5076648104</v>
      </c>
      <c r="O46" s="20">
        <v>717313.21951573237</v>
      </c>
      <c r="P46" s="20">
        <v>740894.90538907773</v>
      </c>
      <c r="Q46" s="20">
        <v>0</v>
      </c>
      <c r="R46" s="20">
        <v>0</v>
      </c>
      <c r="S46" s="20">
        <v>0</v>
      </c>
      <c r="T46" s="20">
        <v>0</v>
      </c>
      <c r="U46" s="20">
        <v>0</v>
      </c>
      <c r="V46" s="20">
        <v>1131320.3827600002</v>
      </c>
      <c r="W46" s="20">
        <v>1131320.3827600002</v>
      </c>
      <c r="X46" s="20">
        <v>1704951.4082898027</v>
      </c>
      <c r="Y46" s="129">
        <v>2589528.5076648109</v>
      </c>
    </row>
    <row r="47" spans="1:25" x14ac:dyDescent="0.35">
      <c r="A47" s="65">
        <v>63</v>
      </c>
      <c r="B47" s="65" t="s">
        <v>142</v>
      </c>
      <c r="C47" s="65" t="s">
        <v>143</v>
      </c>
      <c r="D47" s="78">
        <v>713753.42540270847</v>
      </c>
      <c r="E47" s="78">
        <v>0</v>
      </c>
      <c r="F47" s="78">
        <v>750937.94766140811</v>
      </c>
      <c r="G47" s="78">
        <v>1464691.3730641166</v>
      </c>
      <c r="H47" s="78">
        <v>0</v>
      </c>
      <c r="I47" s="78">
        <v>0</v>
      </c>
      <c r="J47" s="76">
        <v>0</v>
      </c>
      <c r="K47" s="76">
        <v>0</v>
      </c>
      <c r="L47" s="78">
        <v>1445.9161225807989</v>
      </c>
      <c r="M47" s="78">
        <v>0</v>
      </c>
      <c r="N47" s="78">
        <v>1466137.2891866975</v>
      </c>
      <c r="O47" s="20">
        <v>1189076.5206232895</v>
      </c>
      <c r="P47" s="20">
        <v>222680.1374434082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  <c r="V47" s="20">
        <v>54380.631120000005</v>
      </c>
      <c r="W47" s="20">
        <v>54380.631120000005</v>
      </c>
      <c r="X47" s="20">
        <v>398649.33174135583</v>
      </c>
      <c r="Y47" s="129">
        <v>1466137.2891866977</v>
      </c>
    </row>
    <row r="48" spans="1:25" x14ac:dyDescent="0.35">
      <c r="A48" s="65">
        <v>64</v>
      </c>
      <c r="B48" s="65" t="s">
        <v>145</v>
      </c>
      <c r="C48" s="65" t="s">
        <v>146</v>
      </c>
      <c r="D48" s="78">
        <v>2306005.9630337157</v>
      </c>
      <c r="E48" s="78">
        <v>0</v>
      </c>
      <c r="F48" s="78">
        <v>67386.16</v>
      </c>
      <c r="G48" s="78">
        <v>2373392.1230337159</v>
      </c>
      <c r="H48" s="78">
        <v>0</v>
      </c>
      <c r="I48" s="78">
        <v>0</v>
      </c>
      <c r="J48" s="76">
        <v>0</v>
      </c>
      <c r="K48" s="76">
        <v>0</v>
      </c>
      <c r="L48" s="78">
        <v>147748.46337090526</v>
      </c>
      <c r="M48" s="78">
        <v>2950.5203962306541</v>
      </c>
      <c r="N48" s="78">
        <v>2518190.0660083904</v>
      </c>
      <c r="O48" s="20">
        <v>1401611.7761575037</v>
      </c>
      <c r="P48" s="20">
        <v>1036873.95786378</v>
      </c>
      <c r="Q48" s="20">
        <v>0</v>
      </c>
      <c r="R48" s="20">
        <v>0</v>
      </c>
      <c r="S48" s="20">
        <v>0</v>
      </c>
      <c r="T48" s="20">
        <v>-3213.5543328930698</v>
      </c>
      <c r="U48" s="20">
        <v>0</v>
      </c>
      <c r="V48" s="20">
        <v>82917.886319999991</v>
      </c>
      <c r="W48" s="20">
        <v>82917.886319999991</v>
      </c>
      <c r="X48" s="20">
        <v>1207024.0411352892</v>
      </c>
      <c r="Y48" s="129">
        <v>2518190.0660083909</v>
      </c>
    </row>
    <row r="49" spans="1:25" x14ac:dyDescent="0.35">
      <c r="A49" s="65">
        <v>65</v>
      </c>
      <c r="B49" s="65" t="s">
        <v>148</v>
      </c>
      <c r="C49" s="65" t="s">
        <v>149</v>
      </c>
      <c r="D49" s="78">
        <v>1470710.096634571</v>
      </c>
      <c r="E49" s="78">
        <v>0</v>
      </c>
      <c r="F49" s="78">
        <v>16316.241379244748</v>
      </c>
      <c r="G49" s="78">
        <v>1487026.3380138157</v>
      </c>
      <c r="H49" s="78">
        <v>0</v>
      </c>
      <c r="I49" s="78">
        <v>0</v>
      </c>
      <c r="J49" s="76">
        <v>0</v>
      </c>
      <c r="K49" s="76">
        <v>0</v>
      </c>
      <c r="L49" s="78">
        <v>665.81525618949013</v>
      </c>
      <c r="M49" s="78">
        <v>0</v>
      </c>
      <c r="N49" s="78">
        <v>1487692.1532700052</v>
      </c>
      <c r="O49" s="20">
        <v>1173484.7679840778</v>
      </c>
      <c r="P49" s="20">
        <v>307465.63504592772</v>
      </c>
      <c r="Q49" s="20">
        <v>0</v>
      </c>
      <c r="R49" s="20">
        <v>0</v>
      </c>
      <c r="S49" s="20">
        <v>0</v>
      </c>
      <c r="T49" s="20">
        <v>0</v>
      </c>
      <c r="U49" s="20">
        <v>0</v>
      </c>
      <c r="V49" s="20">
        <v>6741.7502400000003</v>
      </c>
      <c r="W49" s="20">
        <v>6741.7502400000003</v>
      </c>
      <c r="X49" s="20">
        <v>765925.86967341253</v>
      </c>
      <c r="Y49" s="129">
        <v>1487692.1532700055</v>
      </c>
    </row>
    <row r="50" spans="1:25" x14ac:dyDescent="0.35">
      <c r="A50" s="65">
        <v>66</v>
      </c>
      <c r="B50" s="65" t="s">
        <v>151</v>
      </c>
      <c r="C50" s="65" t="s">
        <v>214</v>
      </c>
      <c r="D50" s="78">
        <v>150924.40739242913</v>
      </c>
      <c r="E50" s="78">
        <v>0</v>
      </c>
      <c r="F50" s="78">
        <v>5484.92</v>
      </c>
      <c r="G50" s="78">
        <v>156409.32739242914</v>
      </c>
      <c r="H50" s="78">
        <v>0</v>
      </c>
      <c r="I50" s="78">
        <v>0</v>
      </c>
      <c r="J50" s="76">
        <v>0</v>
      </c>
      <c r="K50" s="76">
        <v>0</v>
      </c>
      <c r="L50" s="78">
        <v>157.56255238270677</v>
      </c>
      <c r="M50" s="78">
        <v>0</v>
      </c>
      <c r="N50" s="78">
        <v>156566.88994481185</v>
      </c>
      <c r="O50" s="20">
        <v>102991.4473073941</v>
      </c>
      <c r="P50" s="20">
        <v>53575.442637417713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  <c r="V50" s="20">
        <v>0</v>
      </c>
      <c r="W50" s="20">
        <v>0</v>
      </c>
      <c r="X50" s="20">
        <v>48190.242953368717</v>
      </c>
      <c r="Y50" s="129">
        <v>156566.88994481179</v>
      </c>
    </row>
    <row r="51" spans="1:25" x14ac:dyDescent="0.35">
      <c r="A51" s="65">
        <v>70</v>
      </c>
      <c r="B51" s="65" t="s">
        <v>152</v>
      </c>
      <c r="C51" s="65" t="s">
        <v>153</v>
      </c>
      <c r="D51" s="78">
        <v>2222880.4427053137</v>
      </c>
      <c r="E51" s="78">
        <v>0</v>
      </c>
      <c r="F51" s="78">
        <v>0</v>
      </c>
      <c r="G51" s="78">
        <v>2222880.4427053137</v>
      </c>
      <c r="H51" s="78">
        <v>0</v>
      </c>
      <c r="I51" s="78">
        <v>0</v>
      </c>
      <c r="J51" s="76">
        <v>0</v>
      </c>
      <c r="K51" s="76">
        <v>0</v>
      </c>
      <c r="L51" s="78">
        <v>70041.121433095424</v>
      </c>
      <c r="M51" s="78">
        <v>5283.9609436848868</v>
      </c>
      <c r="N51" s="78">
        <v>2287637.6031947243</v>
      </c>
      <c r="O51" s="20">
        <v>1024826.4691229789</v>
      </c>
      <c r="P51" s="20">
        <v>1240281.0053206568</v>
      </c>
      <c r="Q51" s="20">
        <v>0</v>
      </c>
      <c r="R51" s="20">
        <v>22530.128751088894</v>
      </c>
      <c r="S51" s="20">
        <v>0</v>
      </c>
      <c r="T51" s="20">
        <v>0</v>
      </c>
      <c r="U51" s="20">
        <v>0</v>
      </c>
      <c r="V51" s="20">
        <v>0</v>
      </c>
      <c r="W51" s="20">
        <v>0</v>
      </c>
      <c r="X51" s="20">
        <v>1451166.2473060698</v>
      </c>
      <c r="Y51" s="129">
        <v>2287637.6031947248</v>
      </c>
    </row>
    <row r="52" spans="1:25" x14ac:dyDescent="0.35">
      <c r="A52" s="65">
        <v>71</v>
      </c>
      <c r="B52" s="65" t="s">
        <v>154</v>
      </c>
      <c r="C52" s="65" t="s">
        <v>155</v>
      </c>
      <c r="D52" s="78">
        <v>15684.2</v>
      </c>
      <c r="E52" s="78">
        <v>0</v>
      </c>
      <c r="F52" s="78">
        <v>0</v>
      </c>
      <c r="G52" s="78">
        <v>15684.2</v>
      </c>
      <c r="H52" s="78">
        <v>0</v>
      </c>
      <c r="I52" s="78">
        <v>0</v>
      </c>
      <c r="J52" s="76">
        <v>0</v>
      </c>
      <c r="K52" s="76">
        <v>0</v>
      </c>
      <c r="L52" s="78">
        <v>23403.182479521169</v>
      </c>
      <c r="M52" s="78">
        <v>37.282104045541708</v>
      </c>
      <c r="N52" s="78">
        <v>39050.100375475631</v>
      </c>
      <c r="O52" s="20">
        <v>37848.40460118169</v>
      </c>
      <c r="P52" s="20">
        <v>1201.6957742939451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1255.9798397743116</v>
      </c>
      <c r="Y52" s="129">
        <v>39050.100375475638</v>
      </c>
    </row>
    <row r="53" spans="1:25" x14ac:dyDescent="0.35">
      <c r="A53" s="65">
        <v>72</v>
      </c>
      <c r="B53" s="65" t="s">
        <v>156</v>
      </c>
      <c r="C53" s="65" t="s">
        <v>157</v>
      </c>
      <c r="D53" s="78">
        <v>0</v>
      </c>
      <c r="E53" s="78">
        <v>0</v>
      </c>
      <c r="F53" s="78">
        <v>3870.1416333240022</v>
      </c>
      <c r="G53" s="78">
        <v>3870.1416333240022</v>
      </c>
      <c r="H53" s="78">
        <v>0</v>
      </c>
      <c r="I53" s="78">
        <v>0</v>
      </c>
      <c r="J53" s="76">
        <v>0</v>
      </c>
      <c r="K53" s="76">
        <v>0</v>
      </c>
      <c r="L53" s="78">
        <v>3264.2191155338246</v>
      </c>
      <c r="M53" s="78">
        <v>0</v>
      </c>
      <c r="N53" s="78">
        <v>7134.3607488578273</v>
      </c>
      <c r="O53" s="20">
        <v>6574.8989088578282</v>
      </c>
      <c r="P53" s="20">
        <v>0</v>
      </c>
      <c r="Q53" s="20">
        <v>0</v>
      </c>
      <c r="R53" s="20">
        <v>0</v>
      </c>
      <c r="S53" s="20">
        <v>0</v>
      </c>
      <c r="T53" s="20">
        <v>0</v>
      </c>
      <c r="U53" s="20">
        <v>0</v>
      </c>
      <c r="V53" s="20">
        <v>559.46184000000005</v>
      </c>
      <c r="W53" s="20">
        <v>559.46184000000005</v>
      </c>
      <c r="X53" s="20">
        <v>1225.5379515118639</v>
      </c>
      <c r="Y53" s="129">
        <v>7134.3607488578291</v>
      </c>
    </row>
    <row r="54" spans="1:25" x14ac:dyDescent="0.35">
      <c r="A54" s="65">
        <v>73</v>
      </c>
      <c r="B54" s="65" t="s">
        <v>158</v>
      </c>
      <c r="C54" s="65" t="s">
        <v>159</v>
      </c>
      <c r="D54" s="78">
        <v>73856</v>
      </c>
      <c r="E54" s="78">
        <v>0</v>
      </c>
      <c r="F54" s="78">
        <v>0</v>
      </c>
      <c r="G54" s="78">
        <v>73856</v>
      </c>
      <c r="H54" s="78">
        <v>0</v>
      </c>
      <c r="I54" s="78">
        <v>0</v>
      </c>
      <c r="J54" s="76">
        <v>0</v>
      </c>
      <c r="K54" s="76">
        <v>0</v>
      </c>
      <c r="L54" s="78">
        <v>900.76948471876449</v>
      </c>
      <c r="M54" s="78">
        <v>175.56153254192353</v>
      </c>
      <c r="N54" s="78">
        <v>74581.207952176846</v>
      </c>
      <c r="O54" s="20">
        <v>27310.204898757649</v>
      </c>
      <c r="P54" s="20">
        <v>0</v>
      </c>
      <c r="Q54" s="20">
        <v>0</v>
      </c>
      <c r="R54" s="20">
        <v>0</v>
      </c>
      <c r="S54" s="20">
        <v>38764.083109345709</v>
      </c>
      <c r="T54" s="20">
        <v>8506.9199440734974</v>
      </c>
      <c r="U54" s="20">
        <v>0</v>
      </c>
      <c r="V54" s="20">
        <v>0</v>
      </c>
      <c r="W54" s="20">
        <v>0</v>
      </c>
      <c r="X54" s="20">
        <v>37514.556726184463</v>
      </c>
      <c r="Y54" s="129">
        <v>74581.20795217689</v>
      </c>
    </row>
    <row r="55" spans="1:25" x14ac:dyDescent="0.35">
      <c r="A55" s="65">
        <v>74</v>
      </c>
      <c r="B55" s="65" t="s">
        <v>160</v>
      </c>
      <c r="C55" s="65" t="s">
        <v>161</v>
      </c>
      <c r="D55" s="78">
        <v>183565.12099999998</v>
      </c>
      <c r="E55" s="78">
        <v>0</v>
      </c>
      <c r="F55" s="78">
        <v>16773.938608350163</v>
      </c>
      <c r="G55" s="78">
        <v>200339.05960835016</v>
      </c>
      <c r="H55" s="78">
        <v>0</v>
      </c>
      <c r="I55" s="78">
        <v>0</v>
      </c>
      <c r="J55" s="76">
        <v>0</v>
      </c>
      <c r="K55" s="76">
        <v>0</v>
      </c>
      <c r="L55" s="78">
        <v>36167.496215266176</v>
      </c>
      <c r="M55" s="78">
        <v>436.34847163477826</v>
      </c>
      <c r="N55" s="78">
        <v>236070.20735198155</v>
      </c>
      <c r="O55" s="20">
        <v>205321.46172841726</v>
      </c>
      <c r="P55" s="20">
        <v>48534.962477993409</v>
      </c>
      <c r="Q55" s="20">
        <v>0</v>
      </c>
      <c r="R55" s="20">
        <v>0</v>
      </c>
      <c r="S55" s="20">
        <v>0</v>
      </c>
      <c r="T55" s="20">
        <v>-21700.88261442924</v>
      </c>
      <c r="U55" s="20">
        <v>0</v>
      </c>
      <c r="V55" s="20">
        <v>3914.6657599999999</v>
      </c>
      <c r="W55" s="20">
        <v>3914.6657599999999</v>
      </c>
      <c r="X55" s="20">
        <v>3186.8400756460323</v>
      </c>
      <c r="Y55" s="129">
        <v>236070.2073519816</v>
      </c>
    </row>
    <row r="56" spans="1:25" x14ac:dyDescent="0.35">
      <c r="A56" s="65">
        <v>75</v>
      </c>
      <c r="B56" s="65" t="s">
        <v>163</v>
      </c>
      <c r="C56" s="65" t="s">
        <v>164</v>
      </c>
      <c r="D56" s="78">
        <v>2267452.4</v>
      </c>
      <c r="E56" s="78">
        <v>0</v>
      </c>
      <c r="F56" s="78">
        <v>30705.11854273811</v>
      </c>
      <c r="G56" s="78">
        <v>2298157.5185427382</v>
      </c>
      <c r="H56" s="78">
        <v>0</v>
      </c>
      <c r="I56" s="78">
        <v>0</v>
      </c>
      <c r="J56" s="76">
        <v>0</v>
      </c>
      <c r="K56" s="76">
        <v>0</v>
      </c>
      <c r="L56" s="78">
        <v>702.67097664365269</v>
      </c>
      <c r="M56" s="78">
        <v>7250.5119638023825</v>
      </c>
      <c r="N56" s="78">
        <v>2291609.6775555792</v>
      </c>
      <c r="O56" s="20">
        <v>89041.642397188087</v>
      </c>
      <c r="P56" s="20">
        <v>38309.606164904784</v>
      </c>
      <c r="Q56" s="20">
        <v>2164258.4289934854</v>
      </c>
      <c r="R56" s="20">
        <v>0</v>
      </c>
      <c r="S56" s="20">
        <v>0</v>
      </c>
      <c r="T56" s="20">
        <v>0</v>
      </c>
      <c r="U56" s="20">
        <v>0</v>
      </c>
      <c r="V56" s="20">
        <v>0</v>
      </c>
      <c r="W56" s="20">
        <v>0</v>
      </c>
      <c r="X56" s="20">
        <v>2248289.5009844908</v>
      </c>
      <c r="Y56" s="129">
        <v>2291609.6775555792</v>
      </c>
    </row>
    <row r="57" spans="1:25" x14ac:dyDescent="0.35">
      <c r="A57" s="65">
        <v>80</v>
      </c>
      <c r="B57" s="65" t="s">
        <v>166</v>
      </c>
      <c r="C57" s="65" t="s">
        <v>167</v>
      </c>
      <c r="D57" s="78">
        <v>3659290.683664714</v>
      </c>
      <c r="E57" s="78">
        <v>0</v>
      </c>
      <c r="F57" s="78">
        <v>7616.5983278510512</v>
      </c>
      <c r="G57" s="78">
        <v>3666907.2819925649</v>
      </c>
      <c r="H57" s="78">
        <v>0</v>
      </c>
      <c r="I57" s="78">
        <v>0</v>
      </c>
      <c r="J57" s="76">
        <v>0</v>
      </c>
      <c r="K57" s="76">
        <v>0</v>
      </c>
      <c r="L57" s="78">
        <v>431.40056754774446</v>
      </c>
      <c r="M57" s="78">
        <v>86.893844682114732</v>
      </c>
      <c r="N57" s="78">
        <v>3667251.7887154305</v>
      </c>
      <c r="O57" s="20">
        <v>30303.777100791965</v>
      </c>
      <c r="P57" s="20">
        <v>512219.75347189239</v>
      </c>
      <c r="Q57" s="20">
        <v>3004902.1788327135</v>
      </c>
      <c r="R57" s="20">
        <v>105569.2051100321</v>
      </c>
      <c r="S57" s="20">
        <v>0</v>
      </c>
      <c r="T57" s="20">
        <v>0</v>
      </c>
      <c r="U57" s="20">
        <v>0</v>
      </c>
      <c r="V57" s="20">
        <v>14256.8742</v>
      </c>
      <c r="W57" s="20">
        <v>14256.8742</v>
      </c>
      <c r="X57" s="20">
        <v>3640757.5900057307</v>
      </c>
      <c r="Y57" s="129">
        <v>3667251.7887154305</v>
      </c>
    </row>
    <row r="58" spans="1:25" x14ac:dyDescent="0.35">
      <c r="A58" s="65">
        <v>85</v>
      </c>
      <c r="B58" s="65" t="s">
        <v>169</v>
      </c>
      <c r="C58" s="65" t="s">
        <v>170</v>
      </c>
      <c r="D58" s="78">
        <v>1668946.6817170822</v>
      </c>
      <c r="E58" s="78">
        <v>0</v>
      </c>
      <c r="F58" s="78">
        <v>4990.6207831781148</v>
      </c>
      <c r="G58" s="78">
        <v>1673937.3025002603</v>
      </c>
      <c r="H58" s="78">
        <v>0</v>
      </c>
      <c r="I58" s="78">
        <v>0</v>
      </c>
      <c r="J58" s="76">
        <v>0</v>
      </c>
      <c r="K58" s="76">
        <v>0</v>
      </c>
      <c r="L58" s="78">
        <v>171.82444864530126</v>
      </c>
      <c r="M58" s="78">
        <v>0.25835632710242235</v>
      </c>
      <c r="N58" s="78">
        <v>1674108.8685925785</v>
      </c>
      <c r="O58" s="20">
        <v>50448.327073443113</v>
      </c>
      <c r="P58" s="20">
        <v>401420.6961366639</v>
      </c>
      <c r="Q58" s="20">
        <v>1032194.5252141041</v>
      </c>
      <c r="R58" s="20">
        <v>186329.67864836688</v>
      </c>
      <c r="S58" s="20">
        <v>0</v>
      </c>
      <c r="T58" s="20">
        <v>0</v>
      </c>
      <c r="U58" s="20">
        <v>0</v>
      </c>
      <c r="V58" s="20">
        <v>3715.6415200000001</v>
      </c>
      <c r="W58" s="20">
        <v>3715.6415200000001</v>
      </c>
      <c r="X58" s="20">
        <v>1623049.389826529</v>
      </c>
      <c r="Y58" s="129">
        <v>1674108.8685925785</v>
      </c>
    </row>
    <row r="59" spans="1:25" x14ac:dyDescent="0.35">
      <c r="A59" s="65">
        <v>90</v>
      </c>
      <c r="B59" s="65" t="s">
        <v>172</v>
      </c>
      <c r="C59" s="65" t="s">
        <v>173</v>
      </c>
      <c r="D59" s="78">
        <v>1225673.958521419</v>
      </c>
      <c r="E59" s="78">
        <v>0</v>
      </c>
      <c r="F59" s="78">
        <v>0</v>
      </c>
      <c r="G59" s="78">
        <v>1225673.958521419</v>
      </c>
      <c r="H59" s="78">
        <v>0</v>
      </c>
      <c r="I59" s="78">
        <v>0</v>
      </c>
      <c r="J59" s="76">
        <v>0</v>
      </c>
      <c r="K59" s="76">
        <v>0</v>
      </c>
      <c r="L59" s="78">
        <v>2912.0701014855931</v>
      </c>
      <c r="M59" s="78">
        <v>32964.967836659322</v>
      </c>
      <c r="N59" s="78">
        <v>1195621.0607862452</v>
      </c>
      <c r="O59" s="20">
        <v>665307.65549989627</v>
      </c>
      <c r="P59" s="20">
        <v>530313.40528634889</v>
      </c>
      <c r="Q59" s="20">
        <v>0</v>
      </c>
      <c r="R59" s="20">
        <v>0</v>
      </c>
      <c r="S59" s="20">
        <v>0</v>
      </c>
      <c r="T59" s="20">
        <v>0</v>
      </c>
      <c r="U59" s="20">
        <v>0</v>
      </c>
      <c r="V59" s="20">
        <v>0</v>
      </c>
      <c r="W59" s="20">
        <v>0</v>
      </c>
      <c r="X59" s="20">
        <v>566740.75659785175</v>
      </c>
      <c r="Y59" s="129">
        <v>1195621.0607862449</v>
      </c>
    </row>
    <row r="60" spans="1:25" x14ac:dyDescent="0.35">
      <c r="A60" s="65">
        <v>91</v>
      </c>
      <c r="B60" s="65" t="s">
        <v>175</v>
      </c>
      <c r="C60" s="65" t="s">
        <v>176</v>
      </c>
      <c r="D60" s="78">
        <v>51467.788730627763</v>
      </c>
      <c r="E60" s="78">
        <v>0</v>
      </c>
      <c r="F60" s="78">
        <v>0</v>
      </c>
      <c r="G60" s="78">
        <v>51467.788730627763</v>
      </c>
      <c r="H60" s="78">
        <v>0</v>
      </c>
      <c r="I60" s="78">
        <v>0</v>
      </c>
      <c r="J60" s="76">
        <v>0</v>
      </c>
      <c r="K60" s="76">
        <v>0</v>
      </c>
      <c r="L60" s="78">
        <v>0</v>
      </c>
      <c r="M60" s="78">
        <v>5176.0077762890696</v>
      </c>
      <c r="N60" s="78">
        <v>46291.78095433869</v>
      </c>
      <c r="O60" s="20">
        <v>34820.187799847656</v>
      </c>
      <c r="P60" s="20">
        <v>6227.0469540089598</v>
      </c>
      <c r="Q60" s="20">
        <v>0</v>
      </c>
      <c r="R60" s="20">
        <v>5244.5462004820665</v>
      </c>
      <c r="S60" s="20">
        <v>0</v>
      </c>
      <c r="T60" s="20">
        <v>0</v>
      </c>
      <c r="U60" s="20">
        <v>0</v>
      </c>
      <c r="V60" s="20">
        <v>0</v>
      </c>
      <c r="W60" s="20">
        <v>0</v>
      </c>
      <c r="X60" s="20">
        <v>27496.40455997573</v>
      </c>
      <c r="Y60" s="129">
        <v>46291.78095433869</v>
      </c>
    </row>
    <row r="61" spans="1:25" x14ac:dyDescent="0.35">
      <c r="A61" s="65">
        <v>92</v>
      </c>
      <c r="B61" s="65" t="s">
        <v>178</v>
      </c>
      <c r="C61" s="65" t="s">
        <v>179</v>
      </c>
      <c r="D61" s="78">
        <v>652554.02309990325</v>
      </c>
      <c r="E61" s="78">
        <v>0</v>
      </c>
      <c r="F61" s="78">
        <v>725.48531305094252</v>
      </c>
      <c r="G61" s="78">
        <v>653279.50841295416</v>
      </c>
      <c r="H61" s="78">
        <v>0</v>
      </c>
      <c r="I61" s="78">
        <v>0</v>
      </c>
      <c r="J61" s="76">
        <v>0</v>
      </c>
      <c r="K61" s="76">
        <v>0</v>
      </c>
      <c r="L61" s="78">
        <v>1077.2174299943215</v>
      </c>
      <c r="M61" s="78">
        <v>5054.8243781654182</v>
      </c>
      <c r="N61" s="78">
        <v>649301.90146478312</v>
      </c>
      <c r="O61" s="20">
        <v>73236.951910575735</v>
      </c>
      <c r="P61" s="20">
        <v>207596.22443423237</v>
      </c>
      <c r="Q61" s="20">
        <v>240208.76695969619</v>
      </c>
      <c r="R61" s="20">
        <v>128259.95816027861</v>
      </c>
      <c r="S61" s="20">
        <v>0</v>
      </c>
      <c r="T61" s="20">
        <v>0</v>
      </c>
      <c r="U61" s="20">
        <v>0</v>
      </c>
      <c r="V61" s="20">
        <v>0</v>
      </c>
      <c r="W61" s="20">
        <v>0</v>
      </c>
      <c r="X61" s="20">
        <v>544822.81811479339</v>
      </c>
      <c r="Y61" s="129">
        <v>649301.90146478312</v>
      </c>
    </row>
    <row r="62" spans="1:25" x14ac:dyDescent="0.35">
      <c r="A62" s="65">
        <v>93</v>
      </c>
      <c r="B62" s="65" t="s">
        <v>181</v>
      </c>
      <c r="C62" s="65" t="s">
        <v>182</v>
      </c>
      <c r="D62" s="78">
        <v>591829.99381449679</v>
      </c>
      <c r="E62" s="78">
        <v>0</v>
      </c>
      <c r="F62" s="78">
        <v>227.42069391697746</v>
      </c>
      <c r="G62" s="78">
        <v>592057.41450841376</v>
      </c>
      <c r="H62" s="78">
        <v>0</v>
      </c>
      <c r="I62" s="78">
        <v>0</v>
      </c>
      <c r="J62" s="76">
        <v>0</v>
      </c>
      <c r="K62" s="76">
        <v>0</v>
      </c>
      <c r="L62" s="78">
        <v>29683.741987341735</v>
      </c>
      <c r="M62" s="78">
        <v>0</v>
      </c>
      <c r="N62" s="78">
        <v>621741.15649575554</v>
      </c>
      <c r="O62" s="20">
        <v>355065.25952076184</v>
      </c>
      <c r="P62" s="20">
        <v>266675.89697499364</v>
      </c>
      <c r="Q62" s="20">
        <v>0</v>
      </c>
      <c r="R62" s="20">
        <v>0</v>
      </c>
      <c r="S62" s="20">
        <v>0</v>
      </c>
      <c r="T62" s="20">
        <v>0</v>
      </c>
      <c r="U62" s="20">
        <v>0</v>
      </c>
      <c r="V62" s="20">
        <v>0</v>
      </c>
      <c r="W62" s="20">
        <v>0</v>
      </c>
      <c r="X62" s="20">
        <v>403140.11779348133</v>
      </c>
      <c r="Y62" s="129">
        <v>621741.15649575554</v>
      </c>
    </row>
    <row r="63" spans="1:25" x14ac:dyDescent="0.35">
      <c r="A63" s="65">
        <v>95</v>
      </c>
      <c r="B63" s="65" t="s">
        <v>3</v>
      </c>
      <c r="C63" s="65"/>
      <c r="D63" s="78">
        <v>491030.2</v>
      </c>
      <c r="E63" s="78">
        <v>0</v>
      </c>
      <c r="F63" s="78">
        <v>0</v>
      </c>
      <c r="G63" s="78">
        <v>491030.2</v>
      </c>
      <c r="H63" s="78">
        <v>0</v>
      </c>
      <c r="I63" s="78">
        <v>0</v>
      </c>
      <c r="J63" s="76">
        <v>0</v>
      </c>
      <c r="K63" s="76">
        <v>0</v>
      </c>
      <c r="L63" s="78">
        <v>0</v>
      </c>
      <c r="M63" s="78">
        <v>0</v>
      </c>
      <c r="N63" s="78">
        <v>491030.2</v>
      </c>
      <c r="O63" s="20">
        <v>225873.89199999999</v>
      </c>
      <c r="P63" s="20">
        <v>265156.30800000008</v>
      </c>
      <c r="Q63" s="20">
        <v>0</v>
      </c>
      <c r="R63" s="20">
        <v>0</v>
      </c>
      <c r="S63" s="20">
        <v>0</v>
      </c>
      <c r="T63" s="20">
        <v>0</v>
      </c>
      <c r="U63" s="20">
        <v>0</v>
      </c>
      <c r="V63" s="20">
        <v>0</v>
      </c>
      <c r="W63" s="20">
        <v>0</v>
      </c>
      <c r="X63" s="20">
        <v>265156.30800000008</v>
      </c>
      <c r="Y63" s="129">
        <v>491030.20000000007</v>
      </c>
    </row>
    <row r="64" spans="1:25" x14ac:dyDescent="0.35">
      <c r="A64" s="80" t="s">
        <v>183</v>
      </c>
      <c r="B64" s="65" t="s">
        <v>184</v>
      </c>
      <c r="C64" s="65"/>
      <c r="D64" s="78">
        <v>0</v>
      </c>
      <c r="E64" s="78">
        <v>0</v>
      </c>
      <c r="F64" s="78">
        <v>28074.171240000003</v>
      </c>
      <c r="G64" s="78">
        <v>28074.171240000003</v>
      </c>
      <c r="H64" s="78">
        <v>0</v>
      </c>
      <c r="I64" s="78">
        <v>0</v>
      </c>
      <c r="J64" s="76">
        <v>0</v>
      </c>
      <c r="K64" s="76">
        <v>0</v>
      </c>
      <c r="L64" s="78">
        <v>0</v>
      </c>
      <c r="M64" s="78">
        <v>0</v>
      </c>
      <c r="N64" s="78">
        <v>28074.171240000003</v>
      </c>
      <c r="O64" s="20">
        <v>0</v>
      </c>
      <c r="P64" s="20">
        <v>28074.171240000003</v>
      </c>
      <c r="Q64" s="20">
        <v>0</v>
      </c>
      <c r="R64" s="20">
        <v>0</v>
      </c>
      <c r="S64" s="20">
        <v>0</v>
      </c>
      <c r="T64" s="20">
        <v>0</v>
      </c>
      <c r="U64" s="20">
        <v>0</v>
      </c>
      <c r="V64" s="20">
        <v>0</v>
      </c>
      <c r="W64" s="20">
        <v>0</v>
      </c>
      <c r="X64" s="20">
        <v>28074.171240000003</v>
      </c>
      <c r="Y64" s="129">
        <v>28074.171240000003</v>
      </c>
    </row>
    <row r="65" spans="1:25" x14ac:dyDescent="0.35">
      <c r="A65" s="65"/>
      <c r="B65" s="65" t="s">
        <v>215</v>
      </c>
      <c r="C65" s="65"/>
      <c r="D65" s="78">
        <v>0</v>
      </c>
      <c r="E65" s="78">
        <v>0</v>
      </c>
      <c r="F65" s="130"/>
      <c r="G65" s="78">
        <v>0</v>
      </c>
      <c r="H65" s="130"/>
      <c r="I65" s="130"/>
      <c r="J65" s="76"/>
      <c r="K65" s="76"/>
      <c r="L65" s="130"/>
      <c r="M65" s="130"/>
      <c r="N65" s="78">
        <v>0</v>
      </c>
      <c r="O65" s="131"/>
      <c r="P65" s="131"/>
      <c r="Q65" s="131"/>
      <c r="R65" s="131"/>
      <c r="S65" s="131"/>
      <c r="T65" s="131"/>
      <c r="U65" s="131"/>
      <c r="V65" s="131"/>
      <c r="W65" s="131"/>
      <c r="X65" s="131"/>
      <c r="Y65" s="131"/>
    </row>
    <row r="66" spans="1:25" x14ac:dyDescent="0.35">
      <c r="A66" s="65"/>
      <c r="B66" s="65" t="s">
        <v>216</v>
      </c>
      <c r="C66" s="65"/>
      <c r="D66" s="78">
        <v>0</v>
      </c>
      <c r="E66" s="78">
        <v>0</v>
      </c>
      <c r="F66" s="130"/>
      <c r="G66" s="78">
        <v>0</v>
      </c>
      <c r="H66" s="130"/>
      <c r="I66" s="130"/>
      <c r="J66" s="76"/>
      <c r="K66" s="76"/>
      <c r="L66" s="130"/>
      <c r="M66" s="130"/>
      <c r="N66" s="78">
        <v>0</v>
      </c>
      <c r="O66" s="131"/>
      <c r="P66" s="131"/>
      <c r="Q66" s="131"/>
      <c r="R66" s="131"/>
      <c r="S66" s="131"/>
      <c r="T66" s="131"/>
      <c r="U66" s="131"/>
      <c r="V66" s="131"/>
      <c r="W66" s="131"/>
      <c r="X66" s="131"/>
      <c r="Y66" s="131"/>
    </row>
    <row r="67" spans="1:25" x14ac:dyDescent="0.35">
      <c r="A67" s="65"/>
      <c r="B67" s="83" t="s">
        <v>213</v>
      </c>
      <c r="C67" s="83"/>
      <c r="D67" s="132">
        <v>98734539.211523876</v>
      </c>
      <c r="E67" s="132">
        <v>20494988.302966241</v>
      </c>
      <c r="F67" s="132">
        <v>2804299.1515537584</v>
      </c>
      <c r="G67" s="132">
        <v>122033826.66604386</v>
      </c>
      <c r="H67" s="132">
        <v>0</v>
      </c>
      <c r="I67" s="132">
        <v>0</v>
      </c>
      <c r="J67" s="133">
        <v>0</v>
      </c>
      <c r="K67" s="133">
        <v>0</v>
      </c>
      <c r="L67" s="132">
        <v>5755044.9999999991</v>
      </c>
      <c r="M67" s="132">
        <v>94974.799999999988</v>
      </c>
      <c r="N67" s="132">
        <v>127693896.86604385</v>
      </c>
      <c r="O67" s="134">
        <v>49604332.971765034</v>
      </c>
      <c r="P67" s="134">
        <v>43219796.156273954</v>
      </c>
      <c r="Q67" s="134">
        <v>6441563.8999999994</v>
      </c>
      <c r="R67" s="134">
        <v>448179.9</v>
      </c>
      <c r="S67" s="134">
        <v>21953965.572720002</v>
      </c>
      <c r="T67" s="134">
        <v>-1206483.2998751849</v>
      </c>
      <c r="U67" s="134">
        <v>5416053.6951599997</v>
      </c>
      <c r="V67" s="134">
        <v>1816487.9700000004</v>
      </c>
      <c r="W67" s="132">
        <v>7232541.6651600003</v>
      </c>
      <c r="X67" s="134">
        <v>78089563.89427878</v>
      </c>
      <c r="Y67" s="135">
        <v>127693896.86604385</v>
      </c>
    </row>
    <row r="68" spans="1:25" x14ac:dyDescent="0.35">
      <c r="A68" s="65"/>
      <c r="B68" s="65" t="s">
        <v>217</v>
      </c>
      <c r="C68" s="65"/>
      <c r="D68" s="130">
        <v>98734539.211523876</v>
      </c>
      <c r="E68" s="130">
        <v>23299287.454520002</v>
      </c>
      <c r="F68" s="136"/>
      <c r="G68" s="130">
        <v>122033826.66604388</v>
      </c>
      <c r="H68" s="130">
        <v>0</v>
      </c>
      <c r="I68" s="130">
        <v>0</v>
      </c>
      <c r="J68" s="130">
        <v>0</v>
      </c>
      <c r="K68" s="130">
        <v>0</v>
      </c>
      <c r="L68" s="130">
        <v>5755044.9999999991</v>
      </c>
      <c r="M68" s="130">
        <v>94974.799999999988</v>
      </c>
      <c r="N68" s="130"/>
      <c r="O68" s="131"/>
      <c r="P68" s="131"/>
      <c r="Q68" s="131"/>
      <c r="R68" s="131"/>
      <c r="S68" s="131"/>
      <c r="T68" s="131"/>
      <c r="U68" s="131"/>
      <c r="V68" s="131"/>
      <c r="W68" s="131"/>
      <c r="X68" s="131"/>
      <c r="Y68" s="131"/>
    </row>
    <row r="69" spans="1:25" x14ac:dyDescent="0.35">
      <c r="A69" s="18" t="s">
        <v>186</v>
      </c>
      <c r="B69" s="19" t="s">
        <v>187</v>
      </c>
      <c r="D69" s="137">
        <v>0</v>
      </c>
      <c r="E69" s="137">
        <v>0</v>
      </c>
      <c r="F69" s="137"/>
      <c r="G69" s="137">
        <v>-28074.171240001917</v>
      </c>
      <c r="H69" s="137">
        <v>0</v>
      </c>
      <c r="I69" s="137">
        <v>0</v>
      </c>
      <c r="J69" s="137">
        <v>0</v>
      </c>
      <c r="K69" s="137">
        <v>0</v>
      </c>
      <c r="L69" s="137">
        <v>0</v>
      </c>
      <c r="M69" s="137">
        <v>0</v>
      </c>
      <c r="N69" s="137">
        <v>0</v>
      </c>
      <c r="O69" s="20">
        <v>49130206.239758775</v>
      </c>
      <c r="P69" s="20"/>
      <c r="Q69" s="20"/>
      <c r="R69" s="20"/>
      <c r="S69" s="20"/>
      <c r="T69" s="20"/>
      <c r="U69" s="20"/>
      <c r="V69" s="20"/>
      <c r="W69" s="20"/>
      <c r="X69" s="20"/>
      <c r="Y69" s="129"/>
    </row>
    <row r="70" spans="1:25" x14ac:dyDescent="0.35">
      <c r="A70" s="28" t="s">
        <v>188</v>
      </c>
      <c r="B70" s="29" t="s">
        <v>189</v>
      </c>
      <c r="D70" s="138">
        <v>98734539.211523861</v>
      </c>
      <c r="E70" s="131"/>
      <c r="F70" s="131"/>
      <c r="G70" s="139"/>
      <c r="H70" s="139">
        <v>98618960.911523879</v>
      </c>
      <c r="I70" s="131"/>
      <c r="J70" s="131"/>
      <c r="K70" s="131"/>
      <c r="L70" s="139">
        <v>0</v>
      </c>
      <c r="M70" s="131"/>
      <c r="N70" s="131">
        <v>127693896.86604387</v>
      </c>
      <c r="O70" s="140">
        <v>98734539.211523876</v>
      </c>
      <c r="P70" s="140">
        <v>43219796.156273954</v>
      </c>
      <c r="Q70" s="140">
        <v>6441563.8999999994</v>
      </c>
      <c r="R70" s="140">
        <v>448179.9</v>
      </c>
      <c r="S70" s="140">
        <v>21953965.572720002</v>
      </c>
      <c r="T70" s="140">
        <v>-1206483.2998751849</v>
      </c>
      <c r="U70" s="140">
        <v>5416053.6951599997</v>
      </c>
      <c r="V70" s="140">
        <v>1816487.9700000004</v>
      </c>
      <c r="W70" s="140">
        <v>1816487.9700000004</v>
      </c>
      <c r="X70" s="140">
        <v>78089563.89427878</v>
      </c>
      <c r="Y70" s="141">
        <v>127693896.86604385</v>
      </c>
    </row>
    <row r="71" spans="1:25" x14ac:dyDescent="0.35">
      <c r="D71" s="139">
        <v>0</v>
      </c>
      <c r="E71" s="131"/>
      <c r="F71" s="131"/>
      <c r="G71" s="131"/>
      <c r="H71" s="131"/>
      <c r="I71" s="131"/>
      <c r="J71" s="131"/>
      <c r="K71" s="131"/>
      <c r="L71" s="131"/>
      <c r="M71" s="131"/>
      <c r="N71" s="78">
        <v>127693896.86604388</v>
      </c>
      <c r="O71" s="24"/>
      <c r="P71" s="24"/>
      <c r="Q71" s="131"/>
      <c r="R71" s="24"/>
      <c r="S71" s="24"/>
      <c r="T71" s="137"/>
      <c r="U71" s="24"/>
      <c r="V71" s="24"/>
      <c r="W71" s="24"/>
      <c r="X71" s="131"/>
      <c r="Y71" s="131"/>
    </row>
  </sheetData>
  <mergeCells count="6">
    <mergeCell ref="A1:J1"/>
    <mergeCell ref="P1:X1"/>
    <mergeCell ref="A2:J2"/>
    <mergeCell ref="P2:X2"/>
    <mergeCell ref="E4:F4"/>
    <mergeCell ref="U4:W4"/>
  </mergeCells>
  <conditionalFormatting sqref="H8:M63 D7:N7 D8:F38 U64:V64 O40:P64 Q36:S64 O67:S67 O69:S70 D39:D63 E39:E66 G8:G66 N8:N66 X64:Y64 U67:V67 U69:Y70 X67:Y67">
    <cfRule type="cellIs" dxfId="17" priority="6" operator="lessThan">
      <formula>0</formula>
    </cfRule>
  </conditionalFormatting>
  <conditionalFormatting sqref="D3:G3">
    <cfRule type="cellIs" dxfId="16" priority="5" operator="lessThan">
      <formula>0</formula>
    </cfRule>
  </conditionalFormatting>
  <conditionalFormatting sqref="X32:Y63 Q32:R35 O32:P38 O39">
    <cfRule type="cellIs" dxfId="15" priority="4" operator="lessThan">
      <formula>0</formula>
    </cfRule>
  </conditionalFormatting>
  <conditionalFormatting sqref="F39:F63">
    <cfRule type="cellIs" dxfId="14" priority="2" operator="lessThan">
      <formula>0</formula>
    </cfRule>
  </conditionalFormatting>
  <conditionalFormatting sqref="N71">
    <cfRule type="cellIs" dxfId="13" priority="1" operator="lessThan">
      <formula>0</formula>
    </cfRule>
  </conditionalFormatting>
  <pageMargins left="0" right="0" top="0.19685039370078741" bottom="0" header="0.11811023622047245" footer="0.11811023622047245"/>
  <pageSetup paperSize="9" scale="73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74"/>
  <sheetViews>
    <sheetView workbookViewId="0">
      <pane xSplit="3" ySplit="6" topLeftCell="BF7" activePane="bottomRight" state="frozen"/>
      <selection pane="topRight" activeCell="D1" sqref="D1"/>
      <selection pane="bottomLeft" activeCell="A7" sqref="A7"/>
      <selection pane="bottomRight" activeCell="BO15" sqref="BO15"/>
    </sheetView>
  </sheetViews>
  <sheetFormatPr defaultColWidth="8.88671875" defaultRowHeight="15" x14ac:dyDescent="0.35"/>
  <cols>
    <col min="1" max="1" width="4" style="131" customWidth="1"/>
    <col min="2" max="2" width="21.44140625" style="131" customWidth="1"/>
    <col min="3" max="3" width="21.44140625" style="131" hidden="1" customWidth="1"/>
    <col min="4" max="67" width="18" style="131" customWidth="1"/>
    <col min="68" max="68" width="8.88671875" style="131" customWidth="1"/>
    <col min="69" max="69" width="9.6640625" style="131" bestFit="1" customWidth="1"/>
    <col min="70" max="72" width="10.6640625" style="131" bestFit="1" customWidth="1"/>
    <col min="73" max="16384" width="8.88671875" style="131"/>
  </cols>
  <sheetData>
    <row r="1" spans="1:72" x14ac:dyDescent="0.35">
      <c r="A1" s="142" t="s">
        <v>196</v>
      </c>
      <c r="BF1" s="139"/>
      <c r="BG1" s="143"/>
      <c r="BL1" s="139"/>
      <c r="BM1" s="139"/>
      <c r="BN1" s="139"/>
    </row>
    <row r="2" spans="1:72" x14ac:dyDescent="0.35">
      <c r="A2" s="142" t="s">
        <v>1</v>
      </c>
      <c r="AM2" s="144"/>
      <c r="AP2" s="144"/>
      <c r="BF2" s="139"/>
      <c r="BG2" s="137"/>
      <c r="BK2" s="139"/>
      <c r="BL2" s="139"/>
    </row>
    <row r="3" spans="1:72" s="24" customFormat="1" x14ac:dyDescent="0.35"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6"/>
      <c r="AN3" s="146"/>
      <c r="AO3" s="146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7"/>
      <c r="BL3" s="147"/>
      <c r="BM3" s="145"/>
      <c r="BN3" s="145"/>
    </row>
    <row r="4" spans="1:72" s="151" customFormat="1" ht="135" x14ac:dyDescent="0.3">
      <c r="A4" s="148"/>
      <c r="B4" s="148"/>
      <c r="C4" s="148"/>
      <c r="D4" s="149" t="s">
        <v>225</v>
      </c>
      <c r="E4" s="149" t="s">
        <v>226</v>
      </c>
      <c r="F4" s="149" t="s">
        <v>227</v>
      </c>
      <c r="G4" s="149" t="s">
        <v>228</v>
      </c>
      <c r="H4" s="149" t="s">
        <v>229</v>
      </c>
      <c r="I4" s="149" t="s">
        <v>230</v>
      </c>
      <c r="J4" s="149" t="s">
        <v>231</v>
      </c>
      <c r="K4" s="149" t="s">
        <v>232</v>
      </c>
      <c r="L4" s="149" t="s">
        <v>233</v>
      </c>
      <c r="M4" s="149" t="s">
        <v>234</v>
      </c>
      <c r="N4" s="149" t="s">
        <v>235</v>
      </c>
      <c r="O4" s="149" t="s">
        <v>236</v>
      </c>
      <c r="P4" s="149" t="s">
        <v>237</v>
      </c>
      <c r="Q4" s="149" t="s">
        <v>238</v>
      </c>
      <c r="R4" s="149" t="s">
        <v>239</v>
      </c>
      <c r="S4" s="149" t="s">
        <v>240</v>
      </c>
      <c r="T4" s="149" t="s">
        <v>241</v>
      </c>
      <c r="U4" s="149" t="s">
        <v>242</v>
      </c>
      <c r="V4" s="149" t="s">
        <v>243</v>
      </c>
      <c r="W4" s="149" t="s">
        <v>244</v>
      </c>
      <c r="X4" s="149" t="s">
        <v>245</v>
      </c>
      <c r="Y4" s="149" t="s">
        <v>246</v>
      </c>
      <c r="Z4" s="149" t="s">
        <v>247</v>
      </c>
      <c r="AA4" s="149" t="s">
        <v>248</v>
      </c>
      <c r="AB4" s="149" t="s">
        <v>249</v>
      </c>
      <c r="AC4" s="149" t="s">
        <v>250</v>
      </c>
      <c r="AD4" s="149" t="s">
        <v>251</v>
      </c>
      <c r="AE4" s="149" t="s">
        <v>252</v>
      </c>
      <c r="AF4" s="149" t="s">
        <v>253</v>
      </c>
      <c r="AG4" s="149" t="s">
        <v>254</v>
      </c>
      <c r="AH4" s="149" t="s">
        <v>255</v>
      </c>
      <c r="AI4" s="149" t="s">
        <v>256</v>
      </c>
      <c r="AJ4" s="149" t="s">
        <v>257</v>
      </c>
      <c r="AK4" s="149" t="s">
        <v>258</v>
      </c>
      <c r="AL4" s="149" t="s">
        <v>259</v>
      </c>
      <c r="AM4" s="149" t="s">
        <v>260</v>
      </c>
      <c r="AN4" s="149" t="s">
        <v>261</v>
      </c>
      <c r="AO4" s="149" t="s">
        <v>262</v>
      </c>
      <c r="AP4" s="149" t="s">
        <v>263</v>
      </c>
      <c r="AQ4" s="149" t="s">
        <v>264</v>
      </c>
      <c r="AR4" s="149" t="s">
        <v>265</v>
      </c>
      <c r="AS4" s="149" t="s">
        <v>266</v>
      </c>
      <c r="AT4" s="149" t="s">
        <v>267</v>
      </c>
      <c r="AU4" s="149" t="s">
        <v>268</v>
      </c>
      <c r="AV4" s="149" t="s">
        <v>269</v>
      </c>
      <c r="AW4" s="149" t="s">
        <v>270</v>
      </c>
      <c r="AX4" s="149" t="s">
        <v>271</v>
      </c>
      <c r="AY4" s="149" t="s">
        <v>272</v>
      </c>
      <c r="AZ4" s="149" t="s">
        <v>273</v>
      </c>
      <c r="BA4" s="149" t="s">
        <v>274</v>
      </c>
      <c r="BB4" s="149" t="s">
        <v>275</v>
      </c>
      <c r="BC4" s="149" t="s">
        <v>276</v>
      </c>
      <c r="BD4" s="149" t="s">
        <v>277</v>
      </c>
      <c r="BE4" s="149" t="s">
        <v>3</v>
      </c>
      <c r="BF4" s="148" t="s">
        <v>197</v>
      </c>
      <c r="BG4" s="148" t="s">
        <v>198</v>
      </c>
      <c r="BH4" s="148" t="s">
        <v>199</v>
      </c>
      <c r="BI4" s="148" t="s">
        <v>200</v>
      </c>
      <c r="BJ4" s="148" t="s">
        <v>201</v>
      </c>
      <c r="BK4" s="150" t="s">
        <v>202</v>
      </c>
      <c r="BL4" s="150" t="s">
        <v>203</v>
      </c>
      <c r="BM4" s="148" t="s">
        <v>204</v>
      </c>
      <c r="BN4" s="148" t="s">
        <v>205</v>
      </c>
      <c r="BO4" s="148" t="s">
        <v>12</v>
      </c>
    </row>
    <row r="5" spans="1:72" s="154" customFormat="1" x14ac:dyDescent="0.35">
      <c r="A5" s="152"/>
      <c r="B5" s="152"/>
      <c r="C5" s="152"/>
      <c r="D5" s="152" t="s">
        <v>278</v>
      </c>
      <c r="E5" s="152" t="s">
        <v>279</v>
      </c>
      <c r="F5" s="152" t="s">
        <v>280</v>
      </c>
      <c r="G5" s="152" t="s">
        <v>281</v>
      </c>
      <c r="H5" s="152" t="s">
        <v>282</v>
      </c>
      <c r="I5" s="152" t="s">
        <v>283</v>
      </c>
      <c r="J5" s="152" t="s">
        <v>284</v>
      </c>
      <c r="K5" s="152" t="s">
        <v>285</v>
      </c>
      <c r="L5" s="152" t="s">
        <v>286</v>
      </c>
      <c r="M5" s="152" t="s">
        <v>287</v>
      </c>
      <c r="N5" s="152" t="s">
        <v>288</v>
      </c>
      <c r="O5" s="152" t="s">
        <v>289</v>
      </c>
      <c r="P5" s="152" t="s">
        <v>290</v>
      </c>
      <c r="Q5" s="152" t="s">
        <v>291</v>
      </c>
      <c r="R5" s="152" t="s">
        <v>292</v>
      </c>
      <c r="S5" s="152" t="s">
        <v>293</v>
      </c>
      <c r="T5" s="152" t="s">
        <v>294</v>
      </c>
      <c r="U5" s="152" t="s">
        <v>295</v>
      </c>
      <c r="V5" s="152" t="s">
        <v>296</v>
      </c>
      <c r="W5" s="152" t="s">
        <v>297</v>
      </c>
      <c r="X5" s="152" t="s">
        <v>298</v>
      </c>
      <c r="Y5" s="152" t="s">
        <v>299</v>
      </c>
      <c r="Z5" s="152" t="s">
        <v>300</v>
      </c>
      <c r="AA5" s="152" t="s">
        <v>301</v>
      </c>
      <c r="AB5" s="152" t="s">
        <v>302</v>
      </c>
      <c r="AC5" s="152" t="s">
        <v>303</v>
      </c>
      <c r="AD5" s="152" t="s">
        <v>304</v>
      </c>
      <c r="AE5" s="152" t="s">
        <v>305</v>
      </c>
      <c r="AF5" s="152" t="s">
        <v>306</v>
      </c>
      <c r="AG5" s="152" t="s">
        <v>307</v>
      </c>
      <c r="AH5" s="152" t="s">
        <v>308</v>
      </c>
      <c r="AI5" s="152" t="s">
        <v>309</v>
      </c>
      <c r="AJ5" s="152" t="s">
        <v>310</v>
      </c>
      <c r="AK5" s="152" t="s">
        <v>311</v>
      </c>
      <c r="AL5" s="152" t="s">
        <v>312</v>
      </c>
      <c r="AM5" s="152" t="s">
        <v>313</v>
      </c>
      <c r="AN5" s="152" t="s">
        <v>314</v>
      </c>
      <c r="AO5" s="152" t="s">
        <v>315</v>
      </c>
      <c r="AP5" s="152" t="s">
        <v>316</v>
      </c>
      <c r="AQ5" s="152" t="s">
        <v>317</v>
      </c>
      <c r="AR5" s="152" t="s">
        <v>318</v>
      </c>
      <c r="AS5" s="152" t="s">
        <v>319</v>
      </c>
      <c r="AT5" s="152" t="s">
        <v>320</v>
      </c>
      <c r="AU5" s="152" t="s">
        <v>321</v>
      </c>
      <c r="AV5" s="152" t="s">
        <v>322</v>
      </c>
      <c r="AW5" s="152" t="s">
        <v>323</v>
      </c>
      <c r="AX5" s="152" t="s">
        <v>324</v>
      </c>
      <c r="AY5" s="152" t="s">
        <v>325</v>
      </c>
      <c r="AZ5" s="152" t="s">
        <v>326</v>
      </c>
      <c r="BA5" s="152" t="s">
        <v>346</v>
      </c>
      <c r="BB5" s="152" t="s">
        <v>328</v>
      </c>
      <c r="BC5" s="152" t="s">
        <v>329</v>
      </c>
      <c r="BD5" s="152" t="s">
        <v>330</v>
      </c>
      <c r="BE5" s="152"/>
      <c r="BF5" s="152"/>
      <c r="BG5" s="152" t="s">
        <v>206</v>
      </c>
      <c r="BH5" s="152"/>
      <c r="BI5" s="152" t="s">
        <v>207</v>
      </c>
      <c r="BJ5" s="152" t="s">
        <v>208</v>
      </c>
      <c r="BK5" s="153" t="s">
        <v>209</v>
      </c>
      <c r="BL5" s="153" t="s">
        <v>210</v>
      </c>
      <c r="BM5" s="152" t="s">
        <v>211</v>
      </c>
      <c r="BN5" s="152" t="s">
        <v>212</v>
      </c>
      <c r="BO5" s="152"/>
    </row>
    <row r="6" spans="1:72" s="154" customFormat="1" x14ac:dyDescent="0.35">
      <c r="A6" s="152"/>
      <c r="B6" s="152"/>
      <c r="C6" s="152"/>
      <c r="D6" s="152">
        <v>1</v>
      </c>
      <c r="E6" s="152">
        <v>2</v>
      </c>
      <c r="F6" s="152">
        <v>5</v>
      </c>
      <c r="G6" s="152">
        <v>10</v>
      </c>
      <c r="H6" s="152">
        <v>11</v>
      </c>
      <c r="I6" s="152">
        <v>13</v>
      </c>
      <c r="J6" s="152">
        <v>14</v>
      </c>
      <c r="K6" s="152">
        <v>15</v>
      </c>
      <c r="L6" s="152">
        <v>16</v>
      </c>
      <c r="M6" s="152">
        <v>17</v>
      </c>
      <c r="N6" s="152">
        <v>18</v>
      </c>
      <c r="O6" s="152">
        <v>19</v>
      </c>
      <c r="P6" s="152">
        <v>20</v>
      </c>
      <c r="Q6" s="152">
        <v>21</v>
      </c>
      <c r="R6" s="152">
        <v>22</v>
      </c>
      <c r="S6" s="152">
        <v>23</v>
      </c>
      <c r="T6" s="152">
        <v>24</v>
      </c>
      <c r="U6" s="152">
        <v>25</v>
      </c>
      <c r="V6" s="152">
        <v>26</v>
      </c>
      <c r="W6" s="152">
        <v>27</v>
      </c>
      <c r="X6" s="152">
        <v>28</v>
      </c>
      <c r="Y6" s="152">
        <v>29</v>
      </c>
      <c r="Z6" s="152">
        <v>31</v>
      </c>
      <c r="AA6" s="152">
        <v>32</v>
      </c>
      <c r="AB6" s="152">
        <v>34</v>
      </c>
      <c r="AC6" s="152">
        <v>35</v>
      </c>
      <c r="AD6" s="152">
        <v>36</v>
      </c>
      <c r="AE6" s="152">
        <v>37</v>
      </c>
      <c r="AF6" s="152">
        <v>40</v>
      </c>
      <c r="AG6" s="152">
        <v>41</v>
      </c>
      <c r="AH6" s="152">
        <v>45</v>
      </c>
      <c r="AI6" s="152">
        <v>50</v>
      </c>
      <c r="AJ6" s="152">
        <v>51</v>
      </c>
      <c r="AK6" s="152">
        <v>52</v>
      </c>
      <c r="AL6" s="152">
        <v>55</v>
      </c>
      <c r="AM6" s="152">
        <v>60</v>
      </c>
      <c r="AN6" s="152">
        <v>61</v>
      </c>
      <c r="AO6" s="152">
        <v>62</v>
      </c>
      <c r="AP6" s="152">
        <v>63</v>
      </c>
      <c r="AQ6" s="152">
        <v>64</v>
      </c>
      <c r="AR6" s="152">
        <v>65</v>
      </c>
      <c r="AS6" s="152">
        <v>66</v>
      </c>
      <c r="AT6" s="152">
        <v>70</v>
      </c>
      <c r="AU6" s="152">
        <v>71</v>
      </c>
      <c r="AV6" s="152">
        <v>73</v>
      </c>
      <c r="AW6" s="152">
        <v>74</v>
      </c>
      <c r="AX6" s="152">
        <v>75</v>
      </c>
      <c r="AY6" s="152">
        <v>80</v>
      </c>
      <c r="AZ6" s="152">
        <v>85</v>
      </c>
      <c r="BA6" s="152">
        <v>90</v>
      </c>
      <c r="BB6" s="152">
        <v>91</v>
      </c>
      <c r="BC6" s="152">
        <v>92</v>
      </c>
      <c r="BD6" s="152">
        <v>93</v>
      </c>
      <c r="BE6" s="152">
        <v>95</v>
      </c>
      <c r="BF6" s="152"/>
      <c r="BG6" s="152"/>
      <c r="BH6" s="152"/>
      <c r="BI6" s="152"/>
      <c r="BJ6" s="152"/>
      <c r="BK6" s="153"/>
      <c r="BL6" s="153"/>
      <c r="BM6" s="152"/>
      <c r="BN6" s="152"/>
      <c r="BO6" s="152"/>
    </row>
    <row r="7" spans="1:72" x14ac:dyDescent="0.35">
      <c r="A7" s="155" t="s">
        <v>16</v>
      </c>
      <c r="B7" s="155"/>
      <c r="C7" s="156" t="s">
        <v>213</v>
      </c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</row>
    <row r="8" spans="1:72" x14ac:dyDescent="0.35">
      <c r="A8" s="155">
        <v>1</v>
      </c>
      <c r="B8" s="155" t="s">
        <v>26</v>
      </c>
      <c r="C8" s="155" t="s">
        <v>27</v>
      </c>
      <c r="D8" s="78">
        <v>23043096.485223327</v>
      </c>
      <c r="E8" s="78">
        <v>0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0</v>
      </c>
      <c r="L8" s="78">
        <v>0</v>
      </c>
      <c r="M8" s="78">
        <v>0</v>
      </c>
      <c r="N8" s="78">
        <v>0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8">
        <v>0</v>
      </c>
      <c r="W8" s="78">
        <v>0</v>
      </c>
      <c r="X8" s="78">
        <v>0</v>
      </c>
      <c r="Y8" s="78">
        <v>0</v>
      </c>
      <c r="Z8" s="78">
        <v>0</v>
      </c>
      <c r="AA8" s="78">
        <v>0</v>
      </c>
      <c r="AB8" s="78">
        <v>0</v>
      </c>
      <c r="AC8" s="78">
        <v>0</v>
      </c>
      <c r="AD8" s="78">
        <v>0</v>
      </c>
      <c r="AE8" s="78">
        <v>0</v>
      </c>
      <c r="AF8" s="78">
        <v>0</v>
      </c>
      <c r="AG8" s="78">
        <v>0</v>
      </c>
      <c r="AH8" s="78">
        <v>0</v>
      </c>
      <c r="AI8" s="78">
        <v>0</v>
      </c>
      <c r="AJ8" s="78">
        <v>0</v>
      </c>
      <c r="AK8" s="78">
        <v>0</v>
      </c>
      <c r="AL8" s="78">
        <v>0</v>
      </c>
      <c r="AM8" s="78">
        <v>0</v>
      </c>
      <c r="AN8" s="78">
        <v>0</v>
      </c>
      <c r="AO8" s="78">
        <v>0</v>
      </c>
      <c r="AP8" s="78">
        <v>0</v>
      </c>
      <c r="AQ8" s="78">
        <v>0</v>
      </c>
      <c r="AR8" s="78">
        <v>0</v>
      </c>
      <c r="AS8" s="78">
        <v>0</v>
      </c>
      <c r="AT8" s="78">
        <v>0</v>
      </c>
      <c r="AU8" s="78">
        <v>0</v>
      </c>
      <c r="AV8" s="78">
        <v>0</v>
      </c>
      <c r="AW8" s="78">
        <v>0</v>
      </c>
      <c r="AX8" s="78">
        <v>0</v>
      </c>
      <c r="AY8" s="78">
        <v>0</v>
      </c>
      <c r="AZ8" s="78">
        <v>0</v>
      </c>
      <c r="BA8" s="78">
        <v>0</v>
      </c>
      <c r="BB8" s="78">
        <v>0</v>
      </c>
      <c r="BC8" s="78">
        <v>0</v>
      </c>
      <c r="BD8" s="78">
        <v>0</v>
      </c>
      <c r="BE8" s="78">
        <v>0</v>
      </c>
      <c r="BF8" s="78">
        <v>23043096.485223327</v>
      </c>
      <c r="BG8" s="78">
        <v>111376.14685750077</v>
      </c>
      <c r="BH8" s="78">
        <v>23154472.632080827</v>
      </c>
      <c r="BI8" s="78">
        <v>0</v>
      </c>
      <c r="BJ8" s="78">
        <v>128624.58577442322</v>
      </c>
      <c r="BK8" s="76">
        <v>41956.394281491463</v>
      </c>
      <c r="BL8" s="76">
        <v>242582.8552024955</v>
      </c>
      <c r="BM8" s="78">
        <v>926470.86344788468</v>
      </c>
      <c r="BN8" s="78">
        <v>13942.080525390853</v>
      </c>
      <c r="BO8" s="78">
        <v>24480165.250261731</v>
      </c>
      <c r="BP8" s="157"/>
      <c r="BQ8" s="24"/>
      <c r="BR8" s="24"/>
      <c r="BS8" s="137"/>
      <c r="BT8" s="137"/>
    </row>
    <row r="9" spans="1:72" x14ac:dyDescent="0.35">
      <c r="A9" s="155">
        <v>2</v>
      </c>
      <c r="B9" s="155" t="s">
        <v>29</v>
      </c>
      <c r="C9" s="155" t="s">
        <v>30</v>
      </c>
      <c r="D9" s="78">
        <v>0</v>
      </c>
      <c r="E9" s="78">
        <v>14591.314776673276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0</v>
      </c>
      <c r="L9" s="78">
        <v>0</v>
      </c>
      <c r="M9" s="78">
        <v>0</v>
      </c>
      <c r="N9" s="78">
        <v>0</v>
      </c>
      <c r="O9" s="78"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8">
        <v>0</v>
      </c>
      <c r="W9" s="78">
        <v>0</v>
      </c>
      <c r="X9" s="78">
        <v>0</v>
      </c>
      <c r="Y9" s="78">
        <v>0</v>
      </c>
      <c r="Z9" s="78">
        <v>0</v>
      </c>
      <c r="AA9" s="78">
        <v>0</v>
      </c>
      <c r="AB9" s="78">
        <v>0</v>
      </c>
      <c r="AC9" s="78">
        <v>0</v>
      </c>
      <c r="AD9" s="78">
        <v>0</v>
      </c>
      <c r="AE9" s="78">
        <v>0</v>
      </c>
      <c r="AF9" s="78">
        <v>0</v>
      </c>
      <c r="AG9" s="78">
        <v>0</v>
      </c>
      <c r="AH9" s="78">
        <v>0</v>
      </c>
      <c r="AI9" s="78">
        <v>0</v>
      </c>
      <c r="AJ9" s="78">
        <v>0</v>
      </c>
      <c r="AK9" s="78">
        <v>0</v>
      </c>
      <c r="AL9" s="78">
        <v>0</v>
      </c>
      <c r="AM9" s="78">
        <v>0</v>
      </c>
      <c r="AN9" s="78">
        <v>0</v>
      </c>
      <c r="AO9" s="78">
        <v>0</v>
      </c>
      <c r="AP9" s="78">
        <v>0</v>
      </c>
      <c r="AQ9" s="78">
        <v>0</v>
      </c>
      <c r="AR9" s="78">
        <v>0</v>
      </c>
      <c r="AS9" s="78">
        <v>0</v>
      </c>
      <c r="AT9" s="78">
        <v>0</v>
      </c>
      <c r="AU9" s="78">
        <v>0</v>
      </c>
      <c r="AV9" s="78">
        <v>0</v>
      </c>
      <c r="AW9" s="78">
        <v>0</v>
      </c>
      <c r="AX9" s="78">
        <v>0</v>
      </c>
      <c r="AY9" s="78">
        <v>0</v>
      </c>
      <c r="AZ9" s="78">
        <v>0</v>
      </c>
      <c r="BA9" s="78">
        <v>0</v>
      </c>
      <c r="BB9" s="78">
        <v>0</v>
      </c>
      <c r="BC9" s="78">
        <v>0</v>
      </c>
      <c r="BD9" s="78">
        <v>0</v>
      </c>
      <c r="BE9" s="78">
        <v>0</v>
      </c>
      <c r="BF9" s="78">
        <v>14591.314776673276</v>
      </c>
      <c r="BG9" s="78">
        <v>15933.874549661839</v>
      </c>
      <c r="BH9" s="78">
        <v>30525.189326335116</v>
      </c>
      <c r="BI9" s="78">
        <v>0</v>
      </c>
      <c r="BJ9" s="78">
        <v>11230.143079145564</v>
      </c>
      <c r="BK9" s="76">
        <v>136.80332892790793</v>
      </c>
      <c r="BL9" s="76">
        <v>822.43723005411061</v>
      </c>
      <c r="BM9" s="78">
        <v>4146.6243220750512</v>
      </c>
      <c r="BN9" s="78">
        <v>8.8281929193012054</v>
      </c>
      <c r="BO9" s="78">
        <v>46852.369093618443</v>
      </c>
      <c r="BP9" s="157"/>
      <c r="BQ9" s="24"/>
      <c r="BR9" s="24"/>
      <c r="BS9" s="137"/>
      <c r="BT9" s="137"/>
    </row>
    <row r="10" spans="1:72" x14ac:dyDescent="0.35">
      <c r="A10" s="155">
        <v>5</v>
      </c>
      <c r="B10" s="155" t="s">
        <v>32</v>
      </c>
      <c r="C10" s="155" t="s">
        <v>33</v>
      </c>
      <c r="D10" s="78">
        <v>0</v>
      </c>
      <c r="E10" s="78">
        <v>0</v>
      </c>
      <c r="F10" s="78">
        <v>37842.400000000001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78"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8">
        <v>0</v>
      </c>
      <c r="W10" s="78">
        <v>0</v>
      </c>
      <c r="X10" s="78">
        <v>0</v>
      </c>
      <c r="Y10" s="78">
        <v>0</v>
      </c>
      <c r="Z10" s="78">
        <v>0</v>
      </c>
      <c r="AA10" s="78">
        <v>0</v>
      </c>
      <c r="AB10" s="78">
        <v>0</v>
      </c>
      <c r="AC10" s="78">
        <v>0</v>
      </c>
      <c r="AD10" s="78">
        <v>0</v>
      </c>
      <c r="AE10" s="78">
        <v>0</v>
      </c>
      <c r="AF10" s="78">
        <v>0</v>
      </c>
      <c r="AG10" s="78">
        <v>0</v>
      </c>
      <c r="AH10" s="78">
        <v>0</v>
      </c>
      <c r="AI10" s="78">
        <v>0</v>
      </c>
      <c r="AJ10" s="78">
        <v>0</v>
      </c>
      <c r="AK10" s="78">
        <v>0</v>
      </c>
      <c r="AL10" s="78">
        <v>0</v>
      </c>
      <c r="AM10" s="78">
        <v>0</v>
      </c>
      <c r="AN10" s="78">
        <v>0</v>
      </c>
      <c r="AO10" s="78">
        <v>0</v>
      </c>
      <c r="AP10" s="78">
        <v>0</v>
      </c>
      <c r="AQ10" s="78">
        <v>0</v>
      </c>
      <c r="AR10" s="78">
        <v>0</v>
      </c>
      <c r="AS10" s="78">
        <v>0</v>
      </c>
      <c r="AT10" s="78">
        <v>0</v>
      </c>
      <c r="AU10" s="78">
        <v>0</v>
      </c>
      <c r="AV10" s="78">
        <v>0</v>
      </c>
      <c r="AW10" s="78">
        <v>0</v>
      </c>
      <c r="AX10" s="78">
        <v>0</v>
      </c>
      <c r="AY10" s="78">
        <v>0</v>
      </c>
      <c r="AZ10" s="78">
        <v>0</v>
      </c>
      <c r="BA10" s="78">
        <v>0</v>
      </c>
      <c r="BB10" s="78">
        <v>0</v>
      </c>
      <c r="BC10" s="78">
        <v>0</v>
      </c>
      <c r="BD10" s="78">
        <v>0</v>
      </c>
      <c r="BE10" s="78">
        <v>0</v>
      </c>
      <c r="BF10" s="78">
        <v>37842.400000000001</v>
      </c>
      <c r="BG10" s="78">
        <v>28.344884840567435</v>
      </c>
      <c r="BH10" s="78">
        <v>37870.744884840569</v>
      </c>
      <c r="BI10" s="78">
        <v>0</v>
      </c>
      <c r="BJ10" s="78">
        <v>871.58174856571816</v>
      </c>
      <c r="BK10" s="76">
        <v>17.883975354785488</v>
      </c>
      <c r="BL10" s="76">
        <v>330.77893519745049</v>
      </c>
      <c r="BM10" s="78">
        <v>4822.0041216411373</v>
      </c>
      <c r="BN10" s="78">
        <v>22.896064454266071</v>
      </c>
      <c r="BO10" s="78">
        <v>43890.097601145389</v>
      </c>
      <c r="BP10" s="157"/>
      <c r="BQ10" s="24"/>
      <c r="BR10" s="24"/>
      <c r="BS10" s="137"/>
      <c r="BT10" s="137"/>
    </row>
    <row r="11" spans="1:72" x14ac:dyDescent="0.35">
      <c r="A11" s="155">
        <v>10</v>
      </c>
      <c r="B11" s="155" t="s">
        <v>35</v>
      </c>
      <c r="C11" s="155" t="s">
        <v>36</v>
      </c>
      <c r="D11" s="78">
        <v>0</v>
      </c>
      <c r="E11" s="78">
        <v>0</v>
      </c>
      <c r="F11" s="78">
        <v>0</v>
      </c>
      <c r="G11" s="78">
        <v>181173.13215412592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8">
        <v>0</v>
      </c>
      <c r="W11" s="78">
        <v>0</v>
      </c>
      <c r="X11" s="78">
        <v>0</v>
      </c>
      <c r="Y11" s="78">
        <v>0</v>
      </c>
      <c r="Z11" s="78">
        <v>0</v>
      </c>
      <c r="AA11" s="78">
        <v>0</v>
      </c>
      <c r="AB11" s="78">
        <v>0</v>
      </c>
      <c r="AC11" s="78">
        <v>0</v>
      </c>
      <c r="AD11" s="78">
        <v>0</v>
      </c>
      <c r="AE11" s="78">
        <v>0</v>
      </c>
      <c r="AF11" s="78">
        <v>0</v>
      </c>
      <c r="AG11" s="78">
        <v>0</v>
      </c>
      <c r="AH11" s="78">
        <v>0</v>
      </c>
      <c r="AI11" s="78">
        <v>0</v>
      </c>
      <c r="AJ11" s="78">
        <v>0</v>
      </c>
      <c r="AK11" s="78">
        <v>0</v>
      </c>
      <c r="AL11" s="78">
        <v>0</v>
      </c>
      <c r="AM11" s="78">
        <v>0</v>
      </c>
      <c r="AN11" s="78">
        <v>0</v>
      </c>
      <c r="AO11" s="78">
        <v>0</v>
      </c>
      <c r="AP11" s="78">
        <v>0</v>
      </c>
      <c r="AQ11" s="78">
        <v>0</v>
      </c>
      <c r="AR11" s="78">
        <v>0</v>
      </c>
      <c r="AS11" s="78">
        <v>0</v>
      </c>
      <c r="AT11" s="78">
        <v>0</v>
      </c>
      <c r="AU11" s="78">
        <v>0</v>
      </c>
      <c r="AV11" s="78">
        <v>0</v>
      </c>
      <c r="AW11" s="78">
        <v>0</v>
      </c>
      <c r="AX11" s="78">
        <v>0</v>
      </c>
      <c r="AY11" s="78">
        <v>0</v>
      </c>
      <c r="AZ11" s="78">
        <v>0</v>
      </c>
      <c r="BA11" s="78">
        <v>0</v>
      </c>
      <c r="BB11" s="78">
        <v>0</v>
      </c>
      <c r="BC11" s="78">
        <v>0</v>
      </c>
      <c r="BD11" s="78">
        <v>0</v>
      </c>
      <c r="BE11" s="78">
        <v>0</v>
      </c>
      <c r="BF11" s="78">
        <v>181173.13215412592</v>
      </c>
      <c r="BG11" s="78">
        <v>4263.8805338739294</v>
      </c>
      <c r="BH11" s="78">
        <v>185437.01268799984</v>
      </c>
      <c r="BI11" s="78">
        <v>0</v>
      </c>
      <c r="BJ11" s="78">
        <v>4481.5384737462555</v>
      </c>
      <c r="BK11" s="76">
        <v>92.512813839721787</v>
      </c>
      <c r="BL11" s="76">
        <v>12014.567206938667</v>
      </c>
      <c r="BM11" s="78">
        <v>37664.195634272677</v>
      </c>
      <c r="BN11" s="78">
        <v>0</v>
      </c>
      <c r="BO11" s="78">
        <v>239689.82681679714</v>
      </c>
      <c r="BP11" s="157"/>
      <c r="BQ11" s="24"/>
      <c r="BR11" s="24"/>
      <c r="BS11" s="137"/>
      <c r="BT11" s="137"/>
    </row>
    <row r="12" spans="1:72" x14ac:dyDescent="0.35">
      <c r="A12" s="155">
        <v>11</v>
      </c>
      <c r="B12" s="155" t="s">
        <v>38</v>
      </c>
      <c r="C12" s="155" t="s">
        <v>39</v>
      </c>
      <c r="D12" s="78">
        <v>0</v>
      </c>
      <c r="E12" s="78">
        <v>0</v>
      </c>
      <c r="F12" s="78">
        <v>0</v>
      </c>
      <c r="G12" s="78">
        <v>0</v>
      </c>
      <c r="H12" s="78">
        <v>42997.901168836288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78">
        <v>0</v>
      </c>
      <c r="AA12" s="78">
        <v>0</v>
      </c>
      <c r="AB12" s="78">
        <v>0</v>
      </c>
      <c r="AC12" s="78">
        <v>0</v>
      </c>
      <c r="AD12" s="78">
        <v>0</v>
      </c>
      <c r="AE12" s="78">
        <v>0</v>
      </c>
      <c r="AF12" s="78">
        <v>0</v>
      </c>
      <c r="AG12" s="78">
        <v>0</v>
      </c>
      <c r="AH12" s="78">
        <v>0</v>
      </c>
      <c r="AI12" s="78">
        <v>0</v>
      </c>
      <c r="AJ12" s="78">
        <v>0</v>
      </c>
      <c r="AK12" s="78">
        <v>0</v>
      </c>
      <c r="AL12" s="78">
        <v>0</v>
      </c>
      <c r="AM12" s="78">
        <v>0</v>
      </c>
      <c r="AN12" s="78">
        <v>0</v>
      </c>
      <c r="AO12" s="78">
        <v>0</v>
      </c>
      <c r="AP12" s="78">
        <v>0</v>
      </c>
      <c r="AQ12" s="78">
        <v>0</v>
      </c>
      <c r="AR12" s="78">
        <v>0</v>
      </c>
      <c r="AS12" s="78">
        <v>0</v>
      </c>
      <c r="AT12" s="78">
        <v>0</v>
      </c>
      <c r="AU12" s="78">
        <v>0</v>
      </c>
      <c r="AV12" s="78">
        <v>0</v>
      </c>
      <c r="AW12" s="78">
        <v>0</v>
      </c>
      <c r="AX12" s="78">
        <v>0</v>
      </c>
      <c r="AY12" s="78">
        <v>0</v>
      </c>
      <c r="AZ12" s="78">
        <v>0</v>
      </c>
      <c r="BA12" s="78">
        <v>0</v>
      </c>
      <c r="BB12" s="78">
        <v>0</v>
      </c>
      <c r="BC12" s="78">
        <v>0</v>
      </c>
      <c r="BD12" s="78">
        <v>0</v>
      </c>
      <c r="BE12" s="78">
        <v>0</v>
      </c>
      <c r="BF12" s="78">
        <v>42997.901168836288</v>
      </c>
      <c r="BG12" s="78">
        <v>87209.070400650409</v>
      </c>
      <c r="BH12" s="78">
        <v>130206.97156948669</v>
      </c>
      <c r="BI12" s="78">
        <v>0</v>
      </c>
      <c r="BJ12" s="78">
        <v>23055.017468772137</v>
      </c>
      <c r="BK12" s="76">
        <v>113.40087365393583</v>
      </c>
      <c r="BL12" s="76">
        <v>6162.8475617874237</v>
      </c>
      <c r="BM12" s="78">
        <v>47776.036310420932</v>
      </c>
      <c r="BN12" s="78">
        <v>0</v>
      </c>
      <c r="BO12" s="78">
        <v>207314.27378412112</v>
      </c>
      <c r="BP12" s="157"/>
      <c r="BQ12" s="24"/>
      <c r="BR12" s="24"/>
      <c r="BS12" s="137"/>
      <c r="BT12" s="137"/>
    </row>
    <row r="13" spans="1:72" x14ac:dyDescent="0.35">
      <c r="A13" s="155">
        <v>13</v>
      </c>
      <c r="B13" s="155" t="s">
        <v>41</v>
      </c>
      <c r="C13" s="155" t="s">
        <v>42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2678561.5067405296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78">
        <v>0</v>
      </c>
      <c r="AA13" s="78">
        <v>0</v>
      </c>
      <c r="AB13" s="78">
        <v>0</v>
      </c>
      <c r="AC13" s="78">
        <v>0</v>
      </c>
      <c r="AD13" s="78">
        <v>0</v>
      </c>
      <c r="AE13" s="78">
        <v>0</v>
      </c>
      <c r="AF13" s="78">
        <v>0</v>
      </c>
      <c r="AG13" s="78">
        <v>0</v>
      </c>
      <c r="AH13" s="78">
        <v>0</v>
      </c>
      <c r="AI13" s="78">
        <v>0</v>
      </c>
      <c r="AJ13" s="78">
        <v>0</v>
      </c>
      <c r="AK13" s="78">
        <v>0</v>
      </c>
      <c r="AL13" s="78">
        <v>0</v>
      </c>
      <c r="AM13" s="78">
        <v>0</v>
      </c>
      <c r="AN13" s="78">
        <v>0</v>
      </c>
      <c r="AO13" s="78">
        <v>0</v>
      </c>
      <c r="AP13" s="78">
        <v>0</v>
      </c>
      <c r="AQ13" s="78">
        <v>0</v>
      </c>
      <c r="AR13" s="78">
        <v>0</v>
      </c>
      <c r="AS13" s="78">
        <v>0</v>
      </c>
      <c r="AT13" s="78">
        <v>0</v>
      </c>
      <c r="AU13" s="78">
        <v>0</v>
      </c>
      <c r="AV13" s="78">
        <v>0</v>
      </c>
      <c r="AW13" s="78">
        <v>0</v>
      </c>
      <c r="AX13" s="78">
        <v>0</v>
      </c>
      <c r="AY13" s="78">
        <v>0</v>
      </c>
      <c r="AZ13" s="78">
        <v>0</v>
      </c>
      <c r="BA13" s="78">
        <v>0</v>
      </c>
      <c r="BB13" s="78">
        <v>0</v>
      </c>
      <c r="BC13" s="78">
        <v>0</v>
      </c>
      <c r="BD13" s="78">
        <v>0</v>
      </c>
      <c r="BE13" s="78">
        <v>0</v>
      </c>
      <c r="BF13" s="78">
        <v>2678561.5067405296</v>
      </c>
      <c r="BG13" s="78">
        <v>78042.379210499275</v>
      </c>
      <c r="BH13" s="78">
        <v>2756603.8859510287</v>
      </c>
      <c r="BI13" s="78">
        <v>0</v>
      </c>
      <c r="BJ13" s="78">
        <v>0</v>
      </c>
      <c r="BK13" s="76">
        <v>0</v>
      </c>
      <c r="BL13" s="76">
        <v>0</v>
      </c>
      <c r="BM13" s="78">
        <v>194313.29106125596</v>
      </c>
      <c r="BN13" s="78">
        <v>0</v>
      </c>
      <c r="BO13" s="78">
        <v>2950917.1770122848</v>
      </c>
      <c r="BP13" s="157"/>
      <c r="BQ13" s="24"/>
      <c r="BR13" s="24"/>
      <c r="BS13" s="137"/>
      <c r="BT13" s="137"/>
    </row>
    <row r="14" spans="1:72" x14ac:dyDescent="0.35">
      <c r="A14" s="155">
        <v>14</v>
      </c>
      <c r="B14" s="155" t="s">
        <v>44</v>
      </c>
      <c r="C14" s="155" t="s">
        <v>45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125314.17872936254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0</v>
      </c>
      <c r="AE14" s="78">
        <v>0</v>
      </c>
      <c r="AF14" s="78">
        <v>0</v>
      </c>
      <c r="AG14" s="78">
        <v>0</v>
      </c>
      <c r="AH14" s="78">
        <v>0</v>
      </c>
      <c r="AI14" s="78">
        <v>0</v>
      </c>
      <c r="AJ14" s="78">
        <v>0</v>
      </c>
      <c r="AK14" s="78">
        <v>0</v>
      </c>
      <c r="AL14" s="78">
        <v>0</v>
      </c>
      <c r="AM14" s="78">
        <v>0</v>
      </c>
      <c r="AN14" s="78">
        <v>0</v>
      </c>
      <c r="AO14" s="78">
        <v>0</v>
      </c>
      <c r="AP14" s="78">
        <v>0</v>
      </c>
      <c r="AQ14" s="78">
        <v>0</v>
      </c>
      <c r="AR14" s="78">
        <v>0</v>
      </c>
      <c r="AS14" s="78">
        <v>0</v>
      </c>
      <c r="AT14" s="78">
        <v>0</v>
      </c>
      <c r="AU14" s="78">
        <v>0</v>
      </c>
      <c r="AV14" s="78">
        <v>0</v>
      </c>
      <c r="AW14" s="78">
        <v>0</v>
      </c>
      <c r="AX14" s="78">
        <v>0</v>
      </c>
      <c r="AY14" s="78">
        <v>0</v>
      </c>
      <c r="AZ14" s="78">
        <v>0</v>
      </c>
      <c r="BA14" s="78">
        <v>0</v>
      </c>
      <c r="BB14" s="78">
        <v>0</v>
      </c>
      <c r="BC14" s="78">
        <v>0</v>
      </c>
      <c r="BD14" s="78">
        <v>0</v>
      </c>
      <c r="BE14" s="78">
        <v>0</v>
      </c>
      <c r="BF14" s="78">
        <v>125314.17872936254</v>
      </c>
      <c r="BG14" s="78">
        <v>1293960.9466621391</v>
      </c>
      <c r="BH14" s="78">
        <v>1419275.1253915017</v>
      </c>
      <c r="BI14" s="78">
        <v>0</v>
      </c>
      <c r="BJ14" s="78">
        <v>19955.191169553906</v>
      </c>
      <c r="BK14" s="76">
        <v>0</v>
      </c>
      <c r="BL14" s="76">
        <v>58326.302379782857</v>
      </c>
      <c r="BM14" s="78">
        <v>45430.438630496334</v>
      </c>
      <c r="BN14" s="78">
        <v>0</v>
      </c>
      <c r="BO14" s="78">
        <v>1542987.0575713348</v>
      </c>
      <c r="BP14" s="157"/>
      <c r="BQ14" s="24"/>
      <c r="BR14" s="24"/>
      <c r="BS14" s="137"/>
      <c r="BT14" s="137"/>
    </row>
    <row r="15" spans="1:72" x14ac:dyDescent="0.35">
      <c r="A15" s="155">
        <v>15</v>
      </c>
      <c r="B15" s="155" t="s">
        <v>47</v>
      </c>
      <c r="C15" s="155" t="s">
        <v>48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v>7021426.474774885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78">
        <v>0</v>
      </c>
      <c r="AA15" s="78">
        <v>0</v>
      </c>
      <c r="AB15" s="78">
        <v>0</v>
      </c>
      <c r="AC15" s="78">
        <v>0</v>
      </c>
      <c r="AD15" s="78">
        <v>0</v>
      </c>
      <c r="AE15" s="78">
        <v>0</v>
      </c>
      <c r="AF15" s="78">
        <v>0</v>
      </c>
      <c r="AG15" s="78">
        <v>0</v>
      </c>
      <c r="AH15" s="78">
        <v>0</v>
      </c>
      <c r="AI15" s="78">
        <v>0</v>
      </c>
      <c r="AJ15" s="78">
        <v>0</v>
      </c>
      <c r="AK15" s="78">
        <v>0</v>
      </c>
      <c r="AL15" s="78">
        <v>0</v>
      </c>
      <c r="AM15" s="78">
        <v>0</v>
      </c>
      <c r="AN15" s="78">
        <v>0</v>
      </c>
      <c r="AO15" s="78">
        <v>0</v>
      </c>
      <c r="AP15" s="78">
        <v>0</v>
      </c>
      <c r="AQ15" s="78">
        <v>0</v>
      </c>
      <c r="AR15" s="78">
        <v>0</v>
      </c>
      <c r="AS15" s="78">
        <v>0</v>
      </c>
      <c r="AT15" s="78">
        <v>0</v>
      </c>
      <c r="AU15" s="78">
        <v>0</v>
      </c>
      <c r="AV15" s="78">
        <v>0</v>
      </c>
      <c r="AW15" s="78">
        <v>0</v>
      </c>
      <c r="AX15" s="78">
        <v>0</v>
      </c>
      <c r="AY15" s="78">
        <v>0</v>
      </c>
      <c r="AZ15" s="78">
        <v>0</v>
      </c>
      <c r="BA15" s="78">
        <v>0</v>
      </c>
      <c r="BB15" s="78">
        <v>0</v>
      </c>
      <c r="BC15" s="78">
        <v>0</v>
      </c>
      <c r="BD15" s="78">
        <v>0</v>
      </c>
      <c r="BE15" s="78">
        <v>0</v>
      </c>
      <c r="BF15" s="78">
        <v>7021426.474774885</v>
      </c>
      <c r="BG15" s="78">
        <v>2197920.1121785659</v>
      </c>
      <c r="BH15" s="78">
        <v>9219346.58695345</v>
      </c>
      <c r="BI15" s="78">
        <v>0</v>
      </c>
      <c r="BJ15" s="78">
        <v>1752660.4727678306</v>
      </c>
      <c r="BK15" s="76">
        <v>474179.45166134951</v>
      </c>
      <c r="BL15" s="76">
        <v>771459.30182602222</v>
      </c>
      <c r="BM15" s="78">
        <v>1642194.0977118269</v>
      </c>
      <c r="BN15" s="78">
        <v>0</v>
      </c>
      <c r="BO15" s="78">
        <v>13859839.910920482</v>
      </c>
      <c r="BP15" s="157"/>
      <c r="BQ15" s="24"/>
      <c r="BR15" s="24"/>
      <c r="BS15" s="137"/>
      <c r="BT15" s="137"/>
    </row>
    <row r="16" spans="1:72" x14ac:dyDescent="0.35">
      <c r="A16" s="155">
        <v>16</v>
      </c>
      <c r="B16" s="155" t="s">
        <v>50</v>
      </c>
      <c r="C16" s="155" t="s">
        <v>51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27892.010237159673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0</v>
      </c>
      <c r="Y16" s="78">
        <v>0</v>
      </c>
      <c r="Z16" s="78">
        <v>0</v>
      </c>
      <c r="AA16" s="78">
        <v>0</v>
      </c>
      <c r="AB16" s="78">
        <v>0</v>
      </c>
      <c r="AC16" s="78">
        <v>0</v>
      </c>
      <c r="AD16" s="78">
        <v>0</v>
      </c>
      <c r="AE16" s="78">
        <v>0</v>
      </c>
      <c r="AF16" s="78">
        <v>0</v>
      </c>
      <c r="AG16" s="78">
        <v>0</v>
      </c>
      <c r="AH16" s="78">
        <v>0</v>
      </c>
      <c r="AI16" s="78">
        <v>0</v>
      </c>
      <c r="AJ16" s="78">
        <v>0</v>
      </c>
      <c r="AK16" s="78">
        <v>0</v>
      </c>
      <c r="AL16" s="78">
        <v>0</v>
      </c>
      <c r="AM16" s="78">
        <v>0</v>
      </c>
      <c r="AN16" s="78">
        <v>0</v>
      </c>
      <c r="AO16" s="78">
        <v>0</v>
      </c>
      <c r="AP16" s="78">
        <v>0</v>
      </c>
      <c r="AQ16" s="78">
        <v>0</v>
      </c>
      <c r="AR16" s="78">
        <v>0</v>
      </c>
      <c r="AS16" s="78">
        <v>0</v>
      </c>
      <c r="AT16" s="78">
        <v>0</v>
      </c>
      <c r="AU16" s="78">
        <v>0</v>
      </c>
      <c r="AV16" s="78">
        <v>0</v>
      </c>
      <c r="AW16" s="78">
        <v>0</v>
      </c>
      <c r="AX16" s="78">
        <v>0</v>
      </c>
      <c r="AY16" s="78">
        <v>0</v>
      </c>
      <c r="AZ16" s="78">
        <v>0</v>
      </c>
      <c r="BA16" s="78">
        <v>0</v>
      </c>
      <c r="BB16" s="78">
        <v>0</v>
      </c>
      <c r="BC16" s="78">
        <v>0</v>
      </c>
      <c r="BD16" s="78">
        <v>0</v>
      </c>
      <c r="BE16" s="78">
        <v>0</v>
      </c>
      <c r="BF16" s="78">
        <v>27892.010237159673</v>
      </c>
      <c r="BG16" s="78">
        <v>104171.90560710957</v>
      </c>
      <c r="BH16" s="78">
        <v>132063.91584426924</v>
      </c>
      <c r="BI16" s="78">
        <v>0</v>
      </c>
      <c r="BJ16" s="78">
        <v>185165.87970185225</v>
      </c>
      <c r="BK16" s="76">
        <v>50096.328791370091</v>
      </c>
      <c r="BL16" s="76">
        <v>124.44986907158972</v>
      </c>
      <c r="BM16" s="78">
        <v>10034.354633847164</v>
      </c>
      <c r="BN16" s="78">
        <v>0</v>
      </c>
      <c r="BO16" s="78">
        <v>377484.92884041031</v>
      </c>
      <c r="BP16" s="157"/>
      <c r="BQ16" s="24"/>
      <c r="BR16" s="24"/>
      <c r="BS16" s="137"/>
      <c r="BT16" s="137"/>
    </row>
    <row r="17" spans="1:72" x14ac:dyDescent="0.35">
      <c r="A17" s="155">
        <v>17</v>
      </c>
      <c r="B17" s="155" t="s">
        <v>53</v>
      </c>
      <c r="C17" s="155" t="s">
        <v>54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2630720.4099387247</v>
      </c>
      <c r="N17" s="78">
        <v>0</v>
      </c>
      <c r="O17" s="78"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8">
        <v>0</v>
      </c>
      <c r="Z17" s="78">
        <v>0</v>
      </c>
      <c r="AA17" s="78">
        <v>0</v>
      </c>
      <c r="AB17" s="78">
        <v>0</v>
      </c>
      <c r="AC17" s="78">
        <v>0</v>
      </c>
      <c r="AD17" s="78">
        <v>0</v>
      </c>
      <c r="AE17" s="78">
        <v>0</v>
      </c>
      <c r="AF17" s="78">
        <v>0</v>
      </c>
      <c r="AG17" s="78">
        <v>0</v>
      </c>
      <c r="AH17" s="78">
        <v>0</v>
      </c>
      <c r="AI17" s="78">
        <v>0</v>
      </c>
      <c r="AJ17" s="78">
        <v>0</v>
      </c>
      <c r="AK17" s="78">
        <v>0</v>
      </c>
      <c r="AL17" s="78">
        <v>0</v>
      </c>
      <c r="AM17" s="78">
        <v>0</v>
      </c>
      <c r="AN17" s="78">
        <v>0</v>
      </c>
      <c r="AO17" s="78">
        <v>0</v>
      </c>
      <c r="AP17" s="78">
        <v>0</v>
      </c>
      <c r="AQ17" s="78">
        <v>0</v>
      </c>
      <c r="AR17" s="78">
        <v>0</v>
      </c>
      <c r="AS17" s="78">
        <v>0</v>
      </c>
      <c r="AT17" s="78">
        <v>0</v>
      </c>
      <c r="AU17" s="78">
        <v>0</v>
      </c>
      <c r="AV17" s="78">
        <v>0</v>
      </c>
      <c r="AW17" s="78">
        <v>0</v>
      </c>
      <c r="AX17" s="78">
        <v>0</v>
      </c>
      <c r="AY17" s="78">
        <v>0</v>
      </c>
      <c r="AZ17" s="78">
        <v>0</v>
      </c>
      <c r="BA17" s="78">
        <v>0</v>
      </c>
      <c r="BB17" s="78">
        <v>0</v>
      </c>
      <c r="BC17" s="78">
        <v>0</v>
      </c>
      <c r="BD17" s="78">
        <v>0</v>
      </c>
      <c r="BE17" s="78">
        <v>0</v>
      </c>
      <c r="BF17" s="78">
        <v>2630720.4099387247</v>
      </c>
      <c r="BG17" s="78">
        <v>113853.3038660335</v>
      </c>
      <c r="BH17" s="78">
        <v>2744573.7138047582</v>
      </c>
      <c r="BI17" s="78">
        <v>0</v>
      </c>
      <c r="BJ17" s="78">
        <v>28878.642551312958</v>
      </c>
      <c r="BK17" s="76">
        <v>232.25619593863851</v>
      </c>
      <c r="BL17" s="76">
        <v>213.2378807045834</v>
      </c>
      <c r="BM17" s="78">
        <v>17485.04001758746</v>
      </c>
      <c r="BN17" s="78">
        <v>0</v>
      </c>
      <c r="BO17" s="78">
        <v>2791382.890450302</v>
      </c>
      <c r="BP17" s="157"/>
      <c r="BQ17" s="24"/>
      <c r="BR17" s="24"/>
      <c r="BS17" s="137"/>
      <c r="BT17" s="137"/>
    </row>
    <row r="18" spans="1:72" x14ac:dyDescent="0.35">
      <c r="A18" s="155">
        <v>18</v>
      </c>
      <c r="B18" s="155" t="s">
        <v>56</v>
      </c>
      <c r="C18" s="155" t="s">
        <v>57</v>
      </c>
      <c r="D18" s="78">
        <v>0</v>
      </c>
      <c r="E18" s="78">
        <v>0</v>
      </c>
      <c r="F18" s="78">
        <v>0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274006.99680070806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8">
        <v>0</v>
      </c>
      <c r="W18" s="78">
        <v>0</v>
      </c>
      <c r="X18" s="78">
        <v>0</v>
      </c>
      <c r="Y18" s="78">
        <v>0</v>
      </c>
      <c r="Z18" s="78">
        <v>0</v>
      </c>
      <c r="AA18" s="78">
        <v>0</v>
      </c>
      <c r="AB18" s="78">
        <v>0</v>
      </c>
      <c r="AC18" s="78">
        <v>0</v>
      </c>
      <c r="AD18" s="78">
        <v>0</v>
      </c>
      <c r="AE18" s="78">
        <v>0</v>
      </c>
      <c r="AF18" s="78">
        <v>0</v>
      </c>
      <c r="AG18" s="78">
        <v>0</v>
      </c>
      <c r="AH18" s="78">
        <v>0</v>
      </c>
      <c r="AI18" s="78">
        <v>0</v>
      </c>
      <c r="AJ18" s="78">
        <v>0</v>
      </c>
      <c r="AK18" s="78">
        <v>0</v>
      </c>
      <c r="AL18" s="78">
        <v>0</v>
      </c>
      <c r="AM18" s="78">
        <v>0</v>
      </c>
      <c r="AN18" s="78">
        <v>0</v>
      </c>
      <c r="AO18" s="78">
        <v>0</v>
      </c>
      <c r="AP18" s="78">
        <v>0</v>
      </c>
      <c r="AQ18" s="78">
        <v>0</v>
      </c>
      <c r="AR18" s="78">
        <v>0</v>
      </c>
      <c r="AS18" s="78">
        <v>0</v>
      </c>
      <c r="AT18" s="78">
        <v>0</v>
      </c>
      <c r="AU18" s="78">
        <v>0</v>
      </c>
      <c r="AV18" s="78">
        <v>0</v>
      </c>
      <c r="AW18" s="78">
        <v>0</v>
      </c>
      <c r="AX18" s="78">
        <v>0</v>
      </c>
      <c r="AY18" s="78">
        <v>0</v>
      </c>
      <c r="AZ18" s="78">
        <v>0</v>
      </c>
      <c r="BA18" s="78">
        <v>0</v>
      </c>
      <c r="BB18" s="78">
        <v>0</v>
      </c>
      <c r="BC18" s="78">
        <v>0</v>
      </c>
      <c r="BD18" s="78">
        <v>0</v>
      </c>
      <c r="BE18" s="78">
        <v>0</v>
      </c>
      <c r="BF18" s="78">
        <v>274006.99680070806</v>
      </c>
      <c r="BG18" s="78">
        <v>172778.27018031027</v>
      </c>
      <c r="BH18" s="78">
        <v>446785.26698101836</v>
      </c>
      <c r="BI18" s="78">
        <v>0</v>
      </c>
      <c r="BJ18" s="78">
        <v>46849.699953704956</v>
      </c>
      <c r="BK18" s="76">
        <v>614.13889712961384</v>
      </c>
      <c r="BL18" s="76">
        <v>14704.449025766886</v>
      </c>
      <c r="BM18" s="78">
        <v>196442.41416030552</v>
      </c>
      <c r="BN18" s="78">
        <v>0</v>
      </c>
      <c r="BO18" s="78">
        <v>705395.96901792532</v>
      </c>
      <c r="BP18" s="157"/>
      <c r="BQ18" s="24"/>
      <c r="BR18" s="24"/>
      <c r="BS18" s="137"/>
      <c r="BT18" s="137"/>
    </row>
    <row r="19" spans="1:72" x14ac:dyDescent="0.35">
      <c r="A19" s="155">
        <v>19</v>
      </c>
      <c r="B19" s="155" t="s">
        <v>59</v>
      </c>
      <c r="C19" s="155" t="s">
        <v>60</v>
      </c>
      <c r="D19" s="78">
        <v>0</v>
      </c>
      <c r="E19" s="78">
        <v>0</v>
      </c>
      <c r="F19" s="78">
        <v>0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93380.723025260435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0</v>
      </c>
      <c r="X19" s="78">
        <v>0</v>
      </c>
      <c r="Y19" s="78">
        <v>0</v>
      </c>
      <c r="Z19" s="78">
        <v>0</v>
      </c>
      <c r="AA19" s="78">
        <v>0</v>
      </c>
      <c r="AB19" s="78">
        <v>0</v>
      </c>
      <c r="AC19" s="78">
        <v>0</v>
      </c>
      <c r="AD19" s="78">
        <v>0</v>
      </c>
      <c r="AE19" s="78">
        <v>0</v>
      </c>
      <c r="AF19" s="78">
        <v>0</v>
      </c>
      <c r="AG19" s="78">
        <v>0</v>
      </c>
      <c r="AH19" s="78">
        <v>0</v>
      </c>
      <c r="AI19" s="78">
        <v>0</v>
      </c>
      <c r="AJ19" s="78">
        <v>0</v>
      </c>
      <c r="AK19" s="78">
        <v>0</v>
      </c>
      <c r="AL19" s="78">
        <v>0</v>
      </c>
      <c r="AM19" s="78">
        <v>0</v>
      </c>
      <c r="AN19" s="78">
        <v>0</v>
      </c>
      <c r="AO19" s="78">
        <v>0</v>
      </c>
      <c r="AP19" s="78">
        <v>0</v>
      </c>
      <c r="AQ19" s="78">
        <v>0</v>
      </c>
      <c r="AR19" s="78">
        <v>0</v>
      </c>
      <c r="AS19" s="78">
        <v>0</v>
      </c>
      <c r="AT19" s="78">
        <v>0</v>
      </c>
      <c r="AU19" s="78">
        <v>0</v>
      </c>
      <c r="AV19" s="78">
        <v>0</v>
      </c>
      <c r="AW19" s="78">
        <v>0</v>
      </c>
      <c r="AX19" s="78">
        <v>0</v>
      </c>
      <c r="AY19" s="78">
        <v>0</v>
      </c>
      <c r="AZ19" s="78">
        <v>0</v>
      </c>
      <c r="BA19" s="78">
        <v>0</v>
      </c>
      <c r="BB19" s="78">
        <v>0</v>
      </c>
      <c r="BC19" s="78">
        <v>0</v>
      </c>
      <c r="BD19" s="78">
        <v>0</v>
      </c>
      <c r="BE19" s="78">
        <v>0</v>
      </c>
      <c r="BF19" s="78">
        <v>93380.723025260435</v>
      </c>
      <c r="BG19" s="78">
        <v>74810.249632783351</v>
      </c>
      <c r="BH19" s="78">
        <v>168190.97265804379</v>
      </c>
      <c r="BI19" s="78">
        <v>0</v>
      </c>
      <c r="BJ19" s="78">
        <v>19117.521176674727</v>
      </c>
      <c r="BK19" s="76">
        <v>250.60594588432582</v>
      </c>
      <c r="BL19" s="76">
        <v>9075.9755919770596</v>
      </c>
      <c r="BM19" s="78">
        <v>95743.843125731481</v>
      </c>
      <c r="BN19" s="78">
        <v>0</v>
      </c>
      <c r="BO19" s="78">
        <v>292378.91849831137</v>
      </c>
      <c r="BP19" s="157"/>
      <c r="BQ19" s="24"/>
      <c r="BR19" s="24"/>
      <c r="BS19" s="137"/>
      <c r="BT19" s="137"/>
    </row>
    <row r="20" spans="1:72" x14ac:dyDescent="0.35">
      <c r="A20" s="155">
        <v>20</v>
      </c>
      <c r="B20" s="155" t="s">
        <v>62</v>
      </c>
      <c r="C20" s="155" t="s">
        <v>63</v>
      </c>
      <c r="D20" s="78">
        <v>0</v>
      </c>
      <c r="E20" s="78">
        <v>0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196362.38879889078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8">
        <v>0</v>
      </c>
      <c r="W20" s="78">
        <v>0</v>
      </c>
      <c r="X20" s="78">
        <v>0</v>
      </c>
      <c r="Y20" s="78">
        <v>0</v>
      </c>
      <c r="Z20" s="78">
        <v>0</v>
      </c>
      <c r="AA20" s="78">
        <v>0</v>
      </c>
      <c r="AB20" s="78">
        <v>0</v>
      </c>
      <c r="AC20" s="78">
        <v>0</v>
      </c>
      <c r="AD20" s="78">
        <v>0</v>
      </c>
      <c r="AE20" s="78">
        <v>0</v>
      </c>
      <c r="AF20" s="78">
        <v>0</v>
      </c>
      <c r="AG20" s="78">
        <v>0</v>
      </c>
      <c r="AH20" s="78">
        <v>0</v>
      </c>
      <c r="AI20" s="78">
        <v>0</v>
      </c>
      <c r="AJ20" s="78">
        <v>0</v>
      </c>
      <c r="AK20" s="78">
        <v>0</v>
      </c>
      <c r="AL20" s="78">
        <v>0</v>
      </c>
      <c r="AM20" s="78">
        <v>0</v>
      </c>
      <c r="AN20" s="78">
        <v>0</v>
      </c>
      <c r="AO20" s="78">
        <v>0</v>
      </c>
      <c r="AP20" s="78">
        <v>0</v>
      </c>
      <c r="AQ20" s="78">
        <v>0</v>
      </c>
      <c r="AR20" s="78">
        <v>0</v>
      </c>
      <c r="AS20" s="78">
        <v>0</v>
      </c>
      <c r="AT20" s="78">
        <v>0</v>
      </c>
      <c r="AU20" s="78">
        <v>0</v>
      </c>
      <c r="AV20" s="78">
        <v>0</v>
      </c>
      <c r="AW20" s="78">
        <v>0</v>
      </c>
      <c r="AX20" s="78">
        <v>0</v>
      </c>
      <c r="AY20" s="78">
        <v>0</v>
      </c>
      <c r="AZ20" s="78">
        <v>0</v>
      </c>
      <c r="BA20" s="78">
        <v>0</v>
      </c>
      <c r="BB20" s="78">
        <v>0</v>
      </c>
      <c r="BC20" s="78">
        <v>0</v>
      </c>
      <c r="BD20" s="78">
        <v>0</v>
      </c>
      <c r="BE20" s="78">
        <v>0</v>
      </c>
      <c r="BF20" s="78">
        <v>196362.38879889078</v>
      </c>
      <c r="BG20" s="78">
        <v>1158196.0365864527</v>
      </c>
      <c r="BH20" s="78">
        <v>1354558.4253853436</v>
      </c>
      <c r="BI20" s="78">
        <v>0</v>
      </c>
      <c r="BJ20" s="78">
        <v>259189.016197405</v>
      </c>
      <c r="BK20" s="76">
        <v>2384.3845895628997</v>
      </c>
      <c r="BL20" s="76">
        <v>24290.455650696778</v>
      </c>
      <c r="BM20" s="78">
        <v>48823.548957725914</v>
      </c>
      <c r="BN20" s="78">
        <v>0</v>
      </c>
      <c r="BO20" s="78">
        <v>1689245.8307807341</v>
      </c>
      <c r="BP20" s="157"/>
      <c r="BQ20" s="24"/>
      <c r="BR20" s="24"/>
      <c r="BS20" s="137"/>
      <c r="BT20" s="137"/>
    </row>
    <row r="21" spans="1:72" x14ac:dyDescent="0.35">
      <c r="A21" s="155">
        <v>21</v>
      </c>
      <c r="B21" s="155" t="s">
        <v>65</v>
      </c>
      <c r="C21" s="155" t="s">
        <v>66</v>
      </c>
      <c r="D21" s="78">
        <v>0</v>
      </c>
      <c r="E21" s="78">
        <v>0</v>
      </c>
      <c r="F21" s="78">
        <v>0</v>
      </c>
      <c r="G21" s="78">
        <v>0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  <c r="Q21" s="78">
        <v>13046.460083667193</v>
      </c>
      <c r="R21" s="78">
        <v>0</v>
      </c>
      <c r="S21" s="78">
        <v>0</v>
      </c>
      <c r="T21" s="78">
        <v>0</v>
      </c>
      <c r="U21" s="78">
        <v>0</v>
      </c>
      <c r="V21" s="78">
        <v>0</v>
      </c>
      <c r="W21" s="78">
        <v>0</v>
      </c>
      <c r="X21" s="78">
        <v>0</v>
      </c>
      <c r="Y21" s="78">
        <v>0</v>
      </c>
      <c r="Z21" s="78">
        <v>0</v>
      </c>
      <c r="AA21" s="78">
        <v>0</v>
      </c>
      <c r="AB21" s="78">
        <v>0</v>
      </c>
      <c r="AC21" s="78">
        <v>0</v>
      </c>
      <c r="AD21" s="78">
        <v>0</v>
      </c>
      <c r="AE21" s="78">
        <v>0</v>
      </c>
      <c r="AF21" s="78">
        <v>0</v>
      </c>
      <c r="AG21" s="78">
        <v>0</v>
      </c>
      <c r="AH21" s="78">
        <v>0</v>
      </c>
      <c r="AI21" s="78">
        <v>0</v>
      </c>
      <c r="AJ21" s="78">
        <v>0</v>
      </c>
      <c r="AK21" s="78">
        <v>0</v>
      </c>
      <c r="AL21" s="78">
        <v>0</v>
      </c>
      <c r="AM21" s="78">
        <v>0</v>
      </c>
      <c r="AN21" s="78">
        <v>0</v>
      </c>
      <c r="AO21" s="78">
        <v>0</v>
      </c>
      <c r="AP21" s="78">
        <v>0</v>
      </c>
      <c r="AQ21" s="78">
        <v>0</v>
      </c>
      <c r="AR21" s="78">
        <v>0</v>
      </c>
      <c r="AS21" s="78">
        <v>0</v>
      </c>
      <c r="AT21" s="78">
        <v>0</v>
      </c>
      <c r="AU21" s="78">
        <v>0</v>
      </c>
      <c r="AV21" s="78">
        <v>0</v>
      </c>
      <c r="AW21" s="78">
        <v>0</v>
      </c>
      <c r="AX21" s="78">
        <v>0</v>
      </c>
      <c r="AY21" s="78">
        <v>0</v>
      </c>
      <c r="AZ21" s="78">
        <v>0</v>
      </c>
      <c r="BA21" s="78">
        <v>0</v>
      </c>
      <c r="BB21" s="78">
        <v>0</v>
      </c>
      <c r="BC21" s="78">
        <v>0</v>
      </c>
      <c r="BD21" s="78">
        <v>0</v>
      </c>
      <c r="BE21" s="78">
        <v>0</v>
      </c>
      <c r="BF21" s="78">
        <v>13046.460083667193</v>
      </c>
      <c r="BG21" s="78">
        <v>186537.68713577429</v>
      </c>
      <c r="BH21" s="78">
        <v>199584.14721944148</v>
      </c>
      <c r="BI21" s="78">
        <v>0</v>
      </c>
      <c r="BJ21" s="78">
        <v>0</v>
      </c>
      <c r="BK21" s="76">
        <v>16586.288924680015</v>
      </c>
      <c r="BL21" s="76">
        <v>14689.772787150932</v>
      </c>
      <c r="BM21" s="78">
        <v>46199.61998027892</v>
      </c>
      <c r="BN21" s="78">
        <v>0</v>
      </c>
      <c r="BO21" s="78">
        <v>277059.82891155139</v>
      </c>
      <c r="BP21" s="157"/>
      <c r="BQ21" s="24"/>
      <c r="BR21" s="24"/>
      <c r="BS21" s="137"/>
      <c r="BT21" s="137"/>
    </row>
    <row r="22" spans="1:72" x14ac:dyDescent="0.35">
      <c r="A22" s="155">
        <v>22</v>
      </c>
      <c r="B22" s="155" t="s">
        <v>68</v>
      </c>
      <c r="C22" s="155" t="s">
        <v>69</v>
      </c>
      <c r="D22" s="78">
        <v>0</v>
      </c>
      <c r="E22" s="78">
        <v>0</v>
      </c>
      <c r="F22" s="78">
        <v>0</v>
      </c>
      <c r="G22" s="78">
        <v>0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  <c r="P22" s="78">
        <v>0</v>
      </c>
      <c r="Q22" s="78">
        <v>0</v>
      </c>
      <c r="R22" s="78">
        <v>206704.67282497117</v>
      </c>
      <c r="S22" s="78">
        <v>0</v>
      </c>
      <c r="T22" s="78">
        <v>0</v>
      </c>
      <c r="U22" s="78">
        <v>0</v>
      </c>
      <c r="V22" s="78">
        <v>0</v>
      </c>
      <c r="W22" s="78">
        <v>0</v>
      </c>
      <c r="X22" s="78">
        <v>0</v>
      </c>
      <c r="Y22" s="78">
        <v>0</v>
      </c>
      <c r="Z22" s="78">
        <v>0</v>
      </c>
      <c r="AA22" s="78">
        <v>0</v>
      </c>
      <c r="AB22" s="78">
        <v>0</v>
      </c>
      <c r="AC22" s="78">
        <v>0</v>
      </c>
      <c r="AD22" s="78">
        <v>0</v>
      </c>
      <c r="AE22" s="78">
        <v>0</v>
      </c>
      <c r="AF22" s="78">
        <v>0</v>
      </c>
      <c r="AG22" s="78">
        <v>0</v>
      </c>
      <c r="AH22" s="78">
        <v>0</v>
      </c>
      <c r="AI22" s="78">
        <v>0</v>
      </c>
      <c r="AJ22" s="78">
        <v>0</v>
      </c>
      <c r="AK22" s="78">
        <v>0</v>
      </c>
      <c r="AL22" s="78">
        <v>0</v>
      </c>
      <c r="AM22" s="78">
        <v>0</v>
      </c>
      <c r="AN22" s="78">
        <v>0</v>
      </c>
      <c r="AO22" s="78">
        <v>0</v>
      </c>
      <c r="AP22" s="78">
        <v>0</v>
      </c>
      <c r="AQ22" s="78">
        <v>0</v>
      </c>
      <c r="AR22" s="78">
        <v>0</v>
      </c>
      <c r="AS22" s="78">
        <v>0</v>
      </c>
      <c r="AT22" s="78">
        <v>0</v>
      </c>
      <c r="AU22" s="78">
        <v>0</v>
      </c>
      <c r="AV22" s="78">
        <v>0</v>
      </c>
      <c r="AW22" s="78">
        <v>0</v>
      </c>
      <c r="AX22" s="78">
        <v>0</v>
      </c>
      <c r="AY22" s="78">
        <v>0</v>
      </c>
      <c r="AZ22" s="78">
        <v>0</v>
      </c>
      <c r="BA22" s="78">
        <v>0</v>
      </c>
      <c r="BB22" s="78">
        <v>0</v>
      </c>
      <c r="BC22" s="78">
        <v>0</v>
      </c>
      <c r="BD22" s="78">
        <v>0</v>
      </c>
      <c r="BE22" s="78">
        <v>0</v>
      </c>
      <c r="BF22" s="78">
        <v>206704.67282497117</v>
      </c>
      <c r="BG22" s="78">
        <v>32596.617566652541</v>
      </c>
      <c r="BH22" s="78">
        <v>239301.29039162371</v>
      </c>
      <c r="BI22" s="78">
        <v>0</v>
      </c>
      <c r="BJ22" s="78">
        <v>0</v>
      </c>
      <c r="BK22" s="76">
        <v>0</v>
      </c>
      <c r="BL22" s="76">
        <v>0</v>
      </c>
      <c r="BM22" s="78">
        <v>12014.099710279424</v>
      </c>
      <c r="BN22" s="78">
        <v>0</v>
      </c>
      <c r="BO22" s="78">
        <v>251315.39010190315</v>
      </c>
      <c r="BP22" s="157"/>
      <c r="BQ22" s="24"/>
      <c r="BR22" s="24"/>
      <c r="BS22" s="137"/>
      <c r="BT22" s="137"/>
    </row>
    <row r="23" spans="1:72" x14ac:dyDescent="0.35">
      <c r="A23" s="155">
        <v>23</v>
      </c>
      <c r="B23" s="155" t="s">
        <v>71</v>
      </c>
      <c r="C23" s="155" t="s">
        <v>72</v>
      </c>
      <c r="D23" s="78">
        <v>0</v>
      </c>
      <c r="E23" s="78">
        <v>0</v>
      </c>
      <c r="F23" s="78">
        <v>0</v>
      </c>
      <c r="G23" s="78">
        <v>0</v>
      </c>
      <c r="H23" s="78">
        <v>0</v>
      </c>
      <c r="I23" s="78">
        <v>0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  <c r="Q23" s="78">
        <v>0</v>
      </c>
      <c r="R23" s="78">
        <v>0</v>
      </c>
      <c r="S23" s="78">
        <v>117943.19380226979</v>
      </c>
      <c r="T23" s="78">
        <v>0</v>
      </c>
      <c r="U23" s="78">
        <v>0</v>
      </c>
      <c r="V23" s="78">
        <v>0</v>
      </c>
      <c r="W23" s="78">
        <v>0</v>
      </c>
      <c r="X23" s="78">
        <v>0</v>
      </c>
      <c r="Y23" s="78">
        <v>0</v>
      </c>
      <c r="Z23" s="78">
        <v>0</v>
      </c>
      <c r="AA23" s="78">
        <v>0</v>
      </c>
      <c r="AB23" s="78">
        <v>0</v>
      </c>
      <c r="AC23" s="78">
        <v>0</v>
      </c>
      <c r="AD23" s="78">
        <v>0</v>
      </c>
      <c r="AE23" s="78">
        <v>0</v>
      </c>
      <c r="AF23" s="78">
        <v>0</v>
      </c>
      <c r="AG23" s="78">
        <v>0</v>
      </c>
      <c r="AH23" s="78">
        <v>0</v>
      </c>
      <c r="AI23" s="78">
        <v>0</v>
      </c>
      <c r="AJ23" s="78">
        <v>0</v>
      </c>
      <c r="AK23" s="78">
        <v>0</v>
      </c>
      <c r="AL23" s="78">
        <v>0</v>
      </c>
      <c r="AM23" s="78">
        <v>0</v>
      </c>
      <c r="AN23" s="78">
        <v>0</v>
      </c>
      <c r="AO23" s="78">
        <v>0</v>
      </c>
      <c r="AP23" s="78">
        <v>0</v>
      </c>
      <c r="AQ23" s="78">
        <v>0</v>
      </c>
      <c r="AR23" s="78">
        <v>0</v>
      </c>
      <c r="AS23" s="78">
        <v>0</v>
      </c>
      <c r="AT23" s="78">
        <v>0</v>
      </c>
      <c r="AU23" s="78">
        <v>0</v>
      </c>
      <c r="AV23" s="78">
        <v>0</v>
      </c>
      <c r="AW23" s="78">
        <v>0</v>
      </c>
      <c r="AX23" s="78">
        <v>0</v>
      </c>
      <c r="AY23" s="78">
        <v>0</v>
      </c>
      <c r="AZ23" s="78">
        <v>0</v>
      </c>
      <c r="BA23" s="78">
        <v>0</v>
      </c>
      <c r="BB23" s="78">
        <v>0</v>
      </c>
      <c r="BC23" s="78">
        <v>0</v>
      </c>
      <c r="BD23" s="78">
        <v>0</v>
      </c>
      <c r="BE23" s="78">
        <v>0</v>
      </c>
      <c r="BF23" s="78">
        <v>117943.19380226979</v>
      </c>
      <c r="BG23" s="78">
        <v>2268649.6411304106</v>
      </c>
      <c r="BH23" s="78">
        <v>2386592.8349326802</v>
      </c>
      <c r="BI23" s="78">
        <v>0</v>
      </c>
      <c r="BJ23" s="78">
        <v>1505572.4150657419</v>
      </c>
      <c r="BK23" s="76">
        <v>75016.274892822825</v>
      </c>
      <c r="BL23" s="76">
        <v>14642.965239716441</v>
      </c>
      <c r="BM23" s="78">
        <v>388573.20018085476</v>
      </c>
      <c r="BN23" s="78">
        <v>0</v>
      </c>
      <c r="BO23" s="78">
        <v>4370397.6903118165</v>
      </c>
      <c r="BP23" s="157"/>
      <c r="BQ23" s="24"/>
      <c r="BR23" s="24"/>
      <c r="BS23" s="137"/>
      <c r="BT23" s="137"/>
    </row>
    <row r="24" spans="1:72" x14ac:dyDescent="0.35">
      <c r="A24" s="155">
        <v>24</v>
      </c>
      <c r="B24" s="155" t="s">
        <v>74</v>
      </c>
      <c r="C24" s="155" t="s">
        <v>75</v>
      </c>
      <c r="D24" s="78">
        <v>0</v>
      </c>
      <c r="E24" s="78">
        <v>0</v>
      </c>
      <c r="F24" s="78">
        <v>0</v>
      </c>
      <c r="G24" s="78">
        <v>0</v>
      </c>
      <c r="H24" s="78">
        <v>0</v>
      </c>
      <c r="I24" s="78">
        <v>0</v>
      </c>
      <c r="J24" s="78">
        <v>0</v>
      </c>
      <c r="K24" s="78">
        <v>0</v>
      </c>
      <c r="L24" s="78">
        <v>0</v>
      </c>
      <c r="M24" s="78">
        <v>0</v>
      </c>
      <c r="N24" s="78">
        <v>0</v>
      </c>
      <c r="O24" s="78">
        <v>0</v>
      </c>
      <c r="P24" s="78">
        <v>0</v>
      </c>
      <c r="Q24" s="78">
        <v>0</v>
      </c>
      <c r="R24" s="78">
        <v>0</v>
      </c>
      <c r="S24" s="78">
        <v>0</v>
      </c>
      <c r="T24" s="78">
        <v>182180.98871790391</v>
      </c>
      <c r="U24" s="78">
        <v>0</v>
      </c>
      <c r="V24" s="78">
        <v>0</v>
      </c>
      <c r="W24" s="78">
        <v>0</v>
      </c>
      <c r="X24" s="78">
        <v>0</v>
      </c>
      <c r="Y24" s="78">
        <v>0</v>
      </c>
      <c r="Z24" s="78">
        <v>0</v>
      </c>
      <c r="AA24" s="78">
        <v>0</v>
      </c>
      <c r="AB24" s="78">
        <v>0</v>
      </c>
      <c r="AC24" s="78">
        <v>0</v>
      </c>
      <c r="AD24" s="78">
        <v>0</v>
      </c>
      <c r="AE24" s="78">
        <v>0</v>
      </c>
      <c r="AF24" s="78">
        <v>0</v>
      </c>
      <c r="AG24" s="78">
        <v>0</v>
      </c>
      <c r="AH24" s="78">
        <v>0</v>
      </c>
      <c r="AI24" s="78">
        <v>0</v>
      </c>
      <c r="AJ24" s="78">
        <v>0</v>
      </c>
      <c r="AK24" s="78">
        <v>0</v>
      </c>
      <c r="AL24" s="78">
        <v>0</v>
      </c>
      <c r="AM24" s="78">
        <v>0</v>
      </c>
      <c r="AN24" s="78">
        <v>0</v>
      </c>
      <c r="AO24" s="78">
        <v>0</v>
      </c>
      <c r="AP24" s="78">
        <v>0</v>
      </c>
      <c r="AQ24" s="78">
        <v>0</v>
      </c>
      <c r="AR24" s="78">
        <v>0</v>
      </c>
      <c r="AS24" s="78">
        <v>0</v>
      </c>
      <c r="AT24" s="78">
        <v>0</v>
      </c>
      <c r="AU24" s="78">
        <v>0</v>
      </c>
      <c r="AV24" s="78">
        <v>0</v>
      </c>
      <c r="AW24" s="78">
        <v>0</v>
      </c>
      <c r="AX24" s="78">
        <v>0</v>
      </c>
      <c r="AY24" s="78">
        <v>0</v>
      </c>
      <c r="AZ24" s="78">
        <v>0</v>
      </c>
      <c r="BA24" s="78">
        <v>0</v>
      </c>
      <c r="BB24" s="78">
        <v>0</v>
      </c>
      <c r="BC24" s="78">
        <v>0</v>
      </c>
      <c r="BD24" s="78">
        <v>0</v>
      </c>
      <c r="BE24" s="78">
        <v>0</v>
      </c>
      <c r="BF24" s="78">
        <v>182180.98871790391</v>
      </c>
      <c r="BG24" s="78">
        <v>2625474.4919999996</v>
      </c>
      <c r="BH24" s="78">
        <v>2807655.4807179035</v>
      </c>
      <c r="BI24" s="78">
        <v>0</v>
      </c>
      <c r="BJ24" s="78">
        <v>2464.3360396685512</v>
      </c>
      <c r="BK24" s="76">
        <v>11.695723065875153</v>
      </c>
      <c r="BL24" s="76">
        <v>115763.34293545646</v>
      </c>
      <c r="BM24" s="78">
        <v>313141.4808011743</v>
      </c>
      <c r="BN24" s="78">
        <v>0</v>
      </c>
      <c r="BO24" s="78">
        <v>3239036.3362172688</v>
      </c>
      <c r="BP24" s="157"/>
      <c r="BQ24" s="24"/>
      <c r="BR24" s="24"/>
      <c r="BS24" s="137"/>
      <c r="BT24" s="137"/>
    </row>
    <row r="25" spans="1:72" x14ac:dyDescent="0.35">
      <c r="A25" s="155">
        <v>25</v>
      </c>
      <c r="B25" s="155" t="s">
        <v>77</v>
      </c>
      <c r="C25" s="155" t="s">
        <v>78</v>
      </c>
      <c r="D25" s="78">
        <v>0</v>
      </c>
      <c r="E25" s="78">
        <v>0</v>
      </c>
      <c r="F25" s="78">
        <v>0</v>
      </c>
      <c r="G25" s="78">
        <v>0</v>
      </c>
      <c r="H25" s="78">
        <v>0</v>
      </c>
      <c r="I25" s="78">
        <v>0</v>
      </c>
      <c r="J25" s="78">
        <v>0</v>
      </c>
      <c r="K25" s="78">
        <v>0</v>
      </c>
      <c r="L25" s="78">
        <v>0</v>
      </c>
      <c r="M25" s="78">
        <v>0</v>
      </c>
      <c r="N25" s="78">
        <v>0</v>
      </c>
      <c r="O25" s="78">
        <v>0</v>
      </c>
      <c r="P25" s="78">
        <v>0</v>
      </c>
      <c r="Q25" s="78">
        <v>0</v>
      </c>
      <c r="R25" s="78">
        <v>0</v>
      </c>
      <c r="S25" s="78">
        <v>0</v>
      </c>
      <c r="T25" s="78">
        <v>0</v>
      </c>
      <c r="U25" s="78">
        <v>161897.47101159731</v>
      </c>
      <c r="V25" s="78">
        <v>0</v>
      </c>
      <c r="W25" s="78">
        <v>0</v>
      </c>
      <c r="X25" s="78">
        <v>0</v>
      </c>
      <c r="Y25" s="78">
        <v>0</v>
      </c>
      <c r="Z25" s="78">
        <v>0</v>
      </c>
      <c r="AA25" s="78">
        <v>0</v>
      </c>
      <c r="AB25" s="78">
        <v>0</v>
      </c>
      <c r="AC25" s="78">
        <v>0</v>
      </c>
      <c r="AD25" s="78">
        <v>0</v>
      </c>
      <c r="AE25" s="78">
        <v>0</v>
      </c>
      <c r="AF25" s="78">
        <v>0</v>
      </c>
      <c r="AG25" s="78">
        <v>0</v>
      </c>
      <c r="AH25" s="78">
        <v>0</v>
      </c>
      <c r="AI25" s="78">
        <v>0</v>
      </c>
      <c r="AJ25" s="78">
        <v>0</v>
      </c>
      <c r="AK25" s="78">
        <v>0</v>
      </c>
      <c r="AL25" s="78">
        <v>0</v>
      </c>
      <c r="AM25" s="78">
        <v>0</v>
      </c>
      <c r="AN25" s="78">
        <v>0</v>
      </c>
      <c r="AO25" s="78">
        <v>0</v>
      </c>
      <c r="AP25" s="78">
        <v>0</v>
      </c>
      <c r="AQ25" s="78">
        <v>0</v>
      </c>
      <c r="AR25" s="78">
        <v>0</v>
      </c>
      <c r="AS25" s="78">
        <v>0</v>
      </c>
      <c r="AT25" s="78">
        <v>0</v>
      </c>
      <c r="AU25" s="78">
        <v>0</v>
      </c>
      <c r="AV25" s="78">
        <v>0</v>
      </c>
      <c r="AW25" s="78">
        <v>0</v>
      </c>
      <c r="AX25" s="78">
        <v>0</v>
      </c>
      <c r="AY25" s="78">
        <v>0</v>
      </c>
      <c r="AZ25" s="78">
        <v>0</v>
      </c>
      <c r="BA25" s="78">
        <v>0</v>
      </c>
      <c r="BB25" s="78">
        <v>0</v>
      </c>
      <c r="BC25" s="78">
        <v>0</v>
      </c>
      <c r="BD25" s="78">
        <v>0</v>
      </c>
      <c r="BE25" s="78">
        <v>0</v>
      </c>
      <c r="BF25" s="78">
        <v>161897.47101159731</v>
      </c>
      <c r="BG25" s="78">
        <v>932878.44339942886</v>
      </c>
      <c r="BH25" s="78">
        <v>1094775.9144110261</v>
      </c>
      <c r="BI25" s="78">
        <v>4850.2464851718178</v>
      </c>
      <c r="BJ25" s="78">
        <v>301589.65970814414</v>
      </c>
      <c r="BK25" s="76">
        <v>1844.3370606367944</v>
      </c>
      <c r="BL25" s="76">
        <v>31643.791886308252</v>
      </c>
      <c r="BM25" s="78">
        <v>87411.740406289653</v>
      </c>
      <c r="BN25" s="78">
        <v>0</v>
      </c>
      <c r="BO25" s="78">
        <v>1522115.6899575768</v>
      </c>
      <c r="BP25" s="157"/>
      <c r="BQ25" s="24"/>
      <c r="BR25" s="24"/>
      <c r="BS25" s="137"/>
      <c r="BT25" s="137"/>
    </row>
    <row r="26" spans="1:72" x14ac:dyDescent="0.35">
      <c r="A26" s="155">
        <v>26</v>
      </c>
      <c r="B26" s="155" t="s">
        <v>80</v>
      </c>
      <c r="C26" s="155" t="s">
        <v>81</v>
      </c>
      <c r="D26" s="78">
        <v>0</v>
      </c>
      <c r="E26" s="78">
        <v>0</v>
      </c>
      <c r="F26" s="78">
        <v>0</v>
      </c>
      <c r="G26" s="78">
        <v>0</v>
      </c>
      <c r="H26" s="78">
        <v>0</v>
      </c>
      <c r="I26" s="78">
        <v>0</v>
      </c>
      <c r="J26" s="78">
        <v>0</v>
      </c>
      <c r="K26" s="78">
        <v>0</v>
      </c>
      <c r="L26" s="78">
        <v>0</v>
      </c>
      <c r="M26" s="78">
        <v>0</v>
      </c>
      <c r="N26" s="78">
        <v>0</v>
      </c>
      <c r="O26" s="78">
        <v>0</v>
      </c>
      <c r="P26" s="78">
        <v>0</v>
      </c>
      <c r="Q26" s="78">
        <v>0</v>
      </c>
      <c r="R26" s="78">
        <v>0</v>
      </c>
      <c r="S26" s="78">
        <v>0</v>
      </c>
      <c r="T26" s="78">
        <v>0</v>
      </c>
      <c r="U26" s="78">
        <v>0</v>
      </c>
      <c r="V26" s="78">
        <v>3163019.6880587349</v>
      </c>
      <c r="W26" s="78">
        <v>0</v>
      </c>
      <c r="X26" s="78">
        <v>0</v>
      </c>
      <c r="Y26" s="78">
        <v>0</v>
      </c>
      <c r="Z26" s="78">
        <v>0</v>
      </c>
      <c r="AA26" s="78">
        <v>0</v>
      </c>
      <c r="AB26" s="78">
        <v>0</v>
      </c>
      <c r="AC26" s="78">
        <v>0</v>
      </c>
      <c r="AD26" s="78">
        <v>0</v>
      </c>
      <c r="AE26" s="78">
        <v>0</v>
      </c>
      <c r="AF26" s="78">
        <v>0</v>
      </c>
      <c r="AG26" s="78">
        <v>0</v>
      </c>
      <c r="AH26" s="78">
        <v>0</v>
      </c>
      <c r="AI26" s="78">
        <v>0</v>
      </c>
      <c r="AJ26" s="78">
        <v>0</v>
      </c>
      <c r="AK26" s="78">
        <v>0</v>
      </c>
      <c r="AL26" s="78">
        <v>0</v>
      </c>
      <c r="AM26" s="78">
        <v>0</v>
      </c>
      <c r="AN26" s="78">
        <v>0</v>
      </c>
      <c r="AO26" s="78">
        <v>0</v>
      </c>
      <c r="AP26" s="78">
        <v>0</v>
      </c>
      <c r="AQ26" s="78">
        <v>0</v>
      </c>
      <c r="AR26" s="78">
        <v>0</v>
      </c>
      <c r="AS26" s="78">
        <v>0</v>
      </c>
      <c r="AT26" s="78">
        <v>0</v>
      </c>
      <c r="AU26" s="78">
        <v>0</v>
      </c>
      <c r="AV26" s="78">
        <v>0</v>
      </c>
      <c r="AW26" s="78">
        <v>0</v>
      </c>
      <c r="AX26" s="78">
        <v>0</v>
      </c>
      <c r="AY26" s="78">
        <v>0</v>
      </c>
      <c r="AZ26" s="78">
        <v>0</v>
      </c>
      <c r="BA26" s="78">
        <v>0</v>
      </c>
      <c r="BB26" s="78">
        <v>0</v>
      </c>
      <c r="BC26" s="78">
        <v>0</v>
      </c>
      <c r="BD26" s="78">
        <v>0</v>
      </c>
      <c r="BE26" s="78">
        <v>0</v>
      </c>
      <c r="BF26" s="78">
        <v>3163019.6880587349</v>
      </c>
      <c r="BG26" s="78">
        <v>443606.58693373634</v>
      </c>
      <c r="BH26" s="78">
        <v>3606626.2749924711</v>
      </c>
      <c r="BI26" s="78">
        <v>1054.6837315300365</v>
      </c>
      <c r="BJ26" s="78">
        <v>51580.807277572007</v>
      </c>
      <c r="BK26" s="76">
        <v>679.61368586370077</v>
      </c>
      <c r="BL26" s="76">
        <v>7531.8978286717984</v>
      </c>
      <c r="BM26" s="78">
        <v>82135.937583630293</v>
      </c>
      <c r="BN26" s="78">
        <v>0</v>
      </c>
      <c r="BO26" s="78">
        <v>3749609.2150997384</v>
      </c>
      <c r="BP26" s="157"/>
      <c r="BQ26" s="24"/>
      <c r="BR26" s="24"/>
      <c r="BS26" s="137"/>
      <c r="BT26" s="137"/>
    </row>
    <row r="27" spans="1:72" x14ac:dyDescent="0.35">
      <c r="A27" s="155">
        <v>27</v>
      </c>
      <c r="B27" s="155" t="s">
        <v>83</v>
      </c>
      <c r="C27" s="155" t="s">
        <v>84</v>
      </c>
      <c r="D27" s="78">
        <v>0</v>
      </c>
      <c r="E27" s="78">
        <v>0</v>
      </c>
      <c r="F27" s="78">
        <v>0</v>
      </c>
      <c r="G27" s="78">
        <v>0</v>
      </c>
      <c r="H27" s="78">
        <v>0</v>
      </c>
      <c r="I27" s="78">
        <v>0</v>
      </c>
      <c r="J27" s="78">
        <v>0</v>
      </c>
      <c r="K27" s="78">
        <v>0</v>
      </c>
      <c r="L27" s="78">
        <v>0</v>
      </c>
      <c r="M27" s="78">
        <v>0</v>
      </c>
      <c r="N27" s="78">
        <v>0</v>
      </c>
      <c r="O27" s="78">
        <v>0</v>
      </c>
      <c r="P27" s="78">
        <v>0</v>
      </c>
      <c r="Q27" s="78">
        <v>0</v>
      </c>
      <c r="R27" s="78">
        <v>0</v>
      </c>
      <c r="S27" s="78">
        <v>0</v>
      </c>
      <c r="T27" s="78">
        <v>0</v>
      </c>
      <c r="U27" s="78">
        <v>0</v>
      </c>
      <c r="V27" s="78">
        <v>0</v>
      </c>
      <c r="W27" s="78">
        <v>2939072.5253047901</v>
      </c>
      <c r="X27" s="78">
        <v>0</v>
      </c>
      <c r="Y27" s="78">
        <v>0</v>
      </c>
      <c r="Z27" s="78">
        <v>0</v>
      </c>
      <c r="AA27" s="78">
        <v>0</v>
      </c>
      <c r="AB27" s="78">
        <v>0</v>
      </c>
      <c r="AC27" s="78">
        <v>0</v>
      </c>
      <c r="AD27" s="78">
        <v>0</v>
      </c>
      <c r="AE27" s="78">
        <v>0</v>
      </c>
      <c r="AF27" s="78">
        <v>0</v>
      </c>
      <c r="AG27" s="78">
        <v>0</v>
      </c>
      <c r="AH27" s="78">
        <v>0</v>
      </c>
      <c r="AI27" s="78">
        <v>0</v>
      </c>
      <c r="AJ27" s="78">
        <v>0</v>
      </c>
      <c r="AK27" s="78">
        <v>0</v>
      </c>
      <c r="AL27" s="78">
        <v>0</v>
      </c>
      <c r="AM27" s="78">
        <v>0</v>
      </c>
      <c r="AN27" s="78">
        <v>0</v>
      </c>
      <c r="AO27" s="78">
        <v>0</v>
      </c>
      <c r="AP27" s="78">
        <v>0</v>
      </c>
      <c r="AQ27" s="78">
        <v>0</v>
      </c>
      <c r="AR27" s="78">
        <v>0</v>
      </c>
      <c r="AS27" s="78">
        <v>0</v>
      </c>
      <c r="AT27" s="78">
        <v>0</v>
      </c>
      <c r="AU27" s="78">
        <v>0</v>
      </c>
      <c r="AV27" s="78">
        <v>0</v>
      </c>
      <c r="AW27" s="78">
        <v>0</v>
      </c>
      <c r="AX27" s="78">
        <v>0</v>
      </c>
      <c r="AY27" s="78">
        <v>0</v>
      </c>
      <c r="AZ27" s="78">
        <v>0</v>
      </c>
      <c r="BA27" s="78">
        <v>0</v>
      </c>
      <c r="BB27" s="78">
        <v>0</v>
      </c>
      <c r="BC27" s="78">
        <v>0</v>
      </c>
      <c r="BD27" s="78">
        <v>0</v>
      </c>
      <c r="BE27" s="78">
        <v>0</v>
      </c>
      <c r="BF27" s="78">
        <v>2939072.5253047901</v>
      </c>
      <c r="BG27" s="78">
        <v>1036184.0457444</v>
      </c>
      <c r="BH27" s="78">
        <v>3975256.5710491901</v>
      </c>
      <c r="BI27" s="78">
        <v>5006.8754028638105</v>
      </c>
      <c r="BJ27" s="78">
        <v>156290.25205444329</v>
      </c>
      <c r="BK27" s="76">
        <v>1903.8962023319446</v>
      </c>
      <c r="BL27" s="76">
        <v>10001.14439142491</v>
      </c>
      <c r="BM27" s="78">
        <v>94043.160428647447</v>
      </c>
      <c r="BN27" s="78">
        <v>0</v>
      </c>
      <c r="BO27" s="78">
        <v>4242501.8995289011</v>
      </c>
      <c r="BP27" s="157"/>
      <c r="BQ27" s="24"/>
      <c r="BR27" s="24"/>
      <c r="BS27" s="137"/>
      <c r="BT27" s="137"/>
    </row>
    <row r="28" spans="1:72" x14ac:dyDescent="0.35">
      <c r="A28" s="155">
        <v>28</v>
      </c>
      <c r="B28" s="155" t="s">
        <v>86</v>
      </c>
      <c r="C28" s="155" t="s">
        <v>87</v>
      </c>
      <c r="D28" s="78">
        <v>0</v>
      </c>
      <c r="E28" s="78">
        <v>0</v>
      </c>
      <c r="F28" s="78">
        <v>0</v>
      </c>
      <c r="G28" s="78">
        <v>0</v>
      </c>
      <c r="H28" s="78">
        <v>0</v>
      </c>
      <c r="I28" s="78">
        <v>0</v>
      </c>
      <c r="J28" s="78">
        <v>0</v>
      </c>
      <c r="K28" s="78">
        <v>0</v>
      </c>
      <c r="L28" s="78">
        <v>0</v>
      </c>
      <c r="M28" s="78">
        <v>0</v>
      </c>
      <c r="N28" s="78">
        <v>0</v>
      </c>
      <c r="O28" s="78">
        <v>0</v>
      </c>
      <c r="P28" s="78">
        <v>0</v>
      </c>
      <c r="Q28" s="78">
        <v>0</v>
      </c>
      <c r="R28" s="78">
        <v>0</v>
      </c>
      <c r="S28" s="78">
        <v>0</v>
      </c>
      <c r="T28" s="78">
        <v>0</v>
      </c>
      <c r="U28" s="78">
        <v>0</v>
      </c>
      <c r="V28" s="78">
        <v>0</v>
      </c>
      <c r="W28" s="78">
        <v>0</v>
      </c>
      <c r="X28" s="78">
        <v>595416.46308879566</v>
      </c>
      <c r="Y28" s="78">
        <v>0</v>
      </c>
      <c r="Z28" s="78">
        <v>0</v>
      </c>
      <c r="AA28" s="78">
        <v>0</v>
      </c>
      <c r="AB28" s="78">
        <v>0</v>
      </c>
      <c r="AC28" s="78">
        <v>0</v>
      </c>
      <c r="AD28" s="78">
        <v>0</v>
      </c>
      <c r="AE28" s="78">
        <v>0</v>
      </c>
      <c r="AF28" s="78">
        <v>0</v>
      </c>
      <c r="AG28" s="78">
        <v>0</v>
      </c>
      <c r="AH28" s="78">
        <v>0</v>
      </c>
      <c r="AI28" s="78">
        <v>0</v>
      </c>
      <c r="AJ28" s="78">
        <v>0</v>
      </c>
      <c r="AK28" s="78">
        <v>0</v>
      </c>
      <c r="AL28" s="78">
        <v>0</v>
      </c>
      <c r="AM28" s="78">
        <v>0</v>
      </c>
      <c r="AN28" s="78">
        <v>0</v>
      </c>
      <c r="AO28" s="78">
        <v>0</v>
      </c>
      <c r="AP28" s="78">
        <v>0</v>
      </c>
      <c r="AQ28" s="78">
        <v>0</v>
      </c>
      <c r="AR28" s="78">
        <v>0</v>
      </c>
      <c r="AS28" s="78">
        <v>0</v>
      </c>
      <c r="AT28" s="78">
        <v>0</v>
      </c>
      <c r="AU28" s="78">
        <v>0</v>
      </c>
      <c r="AV28" s="78">
        <v>0</v>
      </c>
      <c r="AW28" s="78">
        <v>0</v>
      </c>
      <c r="AX28" s="78">
        <v>0</v>
      </c>
      <c r="AY28" s="78">
        <v>0</v>
      </c>
      <c r="AZ28" s="78">
        <v>0</v>
      </c>
      <c r="BA28" s="78">
        <v>0</v>
      </c>
      <c r="BB28" s="78">
        <v>0</v>
      </c>
      <c r="BC28" s="78">
        <v>0</v>
      </c>
      <c r="BD28" s="78">
        <v>0</v>
      </c>
      <c r="BE28" s="78">
        <v>0</v>
      </c>
      <c r="BF28" s="78">
        <v>595416.46308879566</v>
      </c>
      <c r="BG28" s="78">
        <v>818014.33044050226</v>
      </c>
      <c r="BH28" s="78">
        <v>1413430.7935292979</v>
      </c>
      <c r="BI28" s="78">
        <v>207.25940237021189</v>
      </c>
      <c r="BJ28" s="78">
        <v>12887.446611887181</v>
      </c>
      <c r="BK28" s="76">
        <v>78.811705369088017</v>
      </c>
      <c r="BL28" s="76">
        <v>51326.129868711978</v>
      </c>
      <c r="BM28" s="78">
        <v>70466.551698038704</v>
      </c>
      <c r="BN28" s="78">
        <v>0</v>
      </c>
      <c r="BO28" s="78">
        <v>1548396.992815675</v>
      </c>
      <c r="BP28" s="157"/>
      <c r="BQ28" s="24"/>
      <c r="BR28" s="24"/>
      <c r="BS28" s="137"/>
      <c r="BT28" s="137"/>
    </row>
    <row r="29" spans="1:72" x14ac:dyDescent="0.35">
      <c r="A29" s="155">
        <v>29</v>
      </c>
      <c r="B29" s="155" t="s">
        <v>89</v>
      </c>
      <c r="C29" s="155" t="s">
        <v>90</v>
      </c>
      <c r="D29" s="78">
        <v>0</v>
      </c>
      <c r="E29" s="78">
        <v>0</v>
      </c>
      <c r="F29" s="78">
        <v>0</v>
      </c>
      <c r="G29" s="78">
        <v>0</v>
      </c>
      <c r="H29" s="78">
        <v>0</v>
      </c>
      <c r="I29" s="78">
        <v>0</v>
      </c>
      <c r="J29" s="78">
        <v>0</v>
      </c>
      <c r="K29" s="78">
        <v>0</v>
      </c>
      <c r="L29" s="78">
        <v>0</v>
      </c>
      <c r="M29" s="78">
        <v>0</v>
      </c>
      <c r="N29" s="78">
        <v>0</v>
      </c>
      <c r="O29" s="78">
        <v>0</v>
      </c>
      <c r="P29" s="78">
        <v>0</v>
      </c>
      <c r="Q29" s="78">
        <v>0</v>
      </c>
      <c r="R29" s="78">
        <v>0</v>
      </c>
      <c r="S29" s="78">
        <v>0</v>
      </c>
      <c r="T29" s="78">
        <v>0</v>
      </c>
      <c r="U29" s="78">
        <v>0</v>
      </c>
      <c r="V29" s="78">
        <v>0</v>
      </c>
      <c r="W29" s="78">
        <v>0</v>
      </c>
      <c r="X29" s="78">
        <v>0</v>
      </c>
      <c r="Y29" s="78">
        <v>115930.87258143292</v>
      </c>
      <c r="Z29" s="78">
        <v>0</v>
      </c>
      <c r="AA29" s="78">
        <v>0</v>
      </c>
      <c r="AB29" s="78">
        <v>0</v>
      </c>
      <c r="AC29" s="78">
        <v>0</v>
      </c>
      <c r="AD29" s="78">
        <v>0</v>
      </c>
      <c r="AE29" s="78">
        <v>0</v>
      </c>
      <c r="AF29" s="78">
        <v>0</v>
      </c>
      <c r="AG29" s="78">
        <v>0</v>
      </c>
      <c r="AH29" s="78">
        <v>0</v>
      </c>
      <c r="AI29" s="78">
        <v>0</v>
      </c>
      <c r="AJ29" s="78">
        <v>0</v>
      </c>
      <c r="AK29" s="78">
        <v>0</v>
      </c>
      <c r="AL29" s="78">
        <v>0</v>
      </c>
      <c r="AM29" s="78">
        <v>0</v>
      </c>
      <c r="AN29" s="78">
        <v>0</v>
      </c>
      <c r="AO29" s="78">
        <v>0</v>
      </c>
      <c r="AP29" s="78">
        <v>0</v>
      </c>
      <c r="AQ29" s="78">
        <v>0</v>
      </c>
      <c r="AR29" s="78">
        <v>0</v>
      </c>
      <c r="AS29" s="78">
        <v>0</v>
      </c>
      <c r="AT29" s="78">
        <v>0</v>
      </c>
      <c r="AU29" s="78">
        <v>0</v>
      </c>
      <c r="AV29" s="78">
        <v>0</v>
      </c>
      <c r="AW29" s="78">
        <v>0</v>
      </c>
      <c r="AX29" s="78">
        <v>0</v>
      </c>
      <c r="AY29" s="78">
        <v>0</v>
      </c>
      <c r="AZ29" s="78">
        <v>0</v>
      </c>
      <c r="BA29" s="78">
        <v>0</v>
      </c>
      <c r="BB29" s="78">
        <v>0</v>
      </c>
      <c r="BC29" s="78">
        <v>0</v>
      </c>
      <c r="BD29" s="78">
        <v>0</v>
      </c>
      <c r="BE29" s="78">
        <v>0</v>
      </c>
      <c r="BF29" s="78">
        <v>115930.87258143292</v>
      </c>
      <c r="BG29" s="78">
        <v>3552983.8347204411</v>
      </c>
      <c r="BH29" s="78">
        <v>3668914.7073018742</v>
      </c>
      <c r="BI29" s="78">
        <v>9235.8163781852691</v>
      </c>
      <c r="BJ29" s="78">
        <v>313270.13224753045</v>
      </c>
      <c r="BK29" s="76">
        <v>40467.821814410214</v>
      </c>
      <c r="BL29" s="76">
        <v>216721.36150963989</v>
      </c>
      <c r="BM29" s="78">
        <v>92638.401944839832</v>
      </c>
      <c r="BN29" s="78">
        <v>0</v>
      </c>
      <c r="BO29" s="78">
        <v>4341248.2411964796</v>
      </c>
      <c r="BP29" s="157"/>
      <c r="BQ29" s="24"/>
      <c r="BR29" s="24"/>
      <c r="BS29" s="137"/>
      <c r="BT29" s="137"/>
    </row>
    <row r="30" spans="1:72" x14ac:dyDescent="0.35">
      <c r="A30" s="155">
        <v>30</v>
      </c>
      <c r="B30" s="155" t="s">
        <v>92</v>
      </c>
      <c r="C30" s="155" t="s">
        <v>93</v>
      </c>
      <c r="D30" s="78">
        <v>0</v>
      </c>
      <c r="E30" s="78">
        <v>0</v>
      </c>
      <c r="F30" s="78">
        <v>0</v>
      </c>
      <c r="G30" s="78">
        <v>0</v>
      </c>
      <c r="H30" s="78">
        <v>0</v>
      </c>
      <c r="I30" s="78">
        <v>0</v>
      </c>
      <c r="J30" s="78">
        <v>0</v>
      </c>
      <c r="K30" s="78">
        <v>0</v>
      </c>
      <c r="L30" s="78">
        <v>0</v>
      </c>
      <c r="M30" s="78">
        <v>0</v>
      </c>
      <c r="N30" s="78">
        <v>0</v>
      </c>
      <c r="O30" s="78">
        <v>0</v>
      </c>
      <c r="P30" s="78">
        <v>0</v>
      </c>
      <c r="Q30" s="78">
        <v>0</v>
      </c>
      <c r="R30" s="78">
        <v>0</v>
      </c>
      <c r="S30" s="78">
        <v>0</v>
      </c>
      <c r="T30" s="78">
        <v>0</v>
      </c>
      <c r="U30" s="78">
        <v>0</v>
      </c>
      <c r="V30" s="78">
        <v>0</v>
      </c>
      <c r="W30" s="78">
        <v>0</v>
      </c>
      <c r="X30" s="78">
        <v>0</v>
      </c>
      <c r="Y30" s="78">
        <v>0</v>
      </c>
      <c r="Z30" s="78">
        <v>0</v>
      </c>
      <c r="AA30" s="78">
        <v>0</v>
      </c>
      <c r="AB30" s="78">
        <v>0</v>
      </c>
      <c r="AC30" s="78">
        <v>0</v>
      </c>
      <c r="AD30" s="78">
        <v>0</v>
      </c>
      <c r="AE30" s="78">
        <v>0</v>
      </c>
      <c r="AF30" s="78">
        <v>0</v>
      </c>
      <c r="AG30" s="78">
        <v>0</v>
      </c>
      <c r="AH30" s="78">
        <v>0</v>
      </c>
      <c r="AI30" s="78">
        <v>0</v>
      </c>
      <c r="AJ30" s="78">
        <v>0</v>
      </c>
      <c r="AK30" s="78">
        <v>0</v>
      </c>
      <c r="AL30" s="78">
        <v>0</v>
      </c>
      <c r="AM30" s="78">
        <v>0</v>
      </c>
      <c r="AN30" s="78">
        <v>0</v>
      </c>
      <c r="AO30" s="78">
        <v>0</v>
      </c>
      <c r="AP30" s="78">
        <v>0</v>
      </c>
      <c r="AQ30" s="78">
        <v>0</v>
      </c>
      <c r="AR30" s="78">
        <v>0</v>
      </c>
      <c r="AS30" s="78">
        <v>0</v>
      </c>
      <c r="AT30" s="78">
        <v>0</v>
      </c>
      <c r="AU30" s="78">
        <v>0</v>
      </c>
      <c r="AV30" s="78">
        <v>0</v>
      </c>
      <c r="AW30" s="78">
        <v>0</v>
      </c>
      <c r="AX30" s="78">
        <v>0</v>
      </c>
      <c r="AY30" s="78">
        <v>0</v>
      </c>
      <c r="AZ30" s="78">
        <v>0</v>
      </c>
      <c r="BA30" s="78">
        <v>0</v>
      </c>
      <c r="BB30" s="78">
        <v>0</v>
      </c>
      <c r="BC30" s="78">
        <v>0</v>
      </c>
      <c r="BD30" s="78">
        <v>0</v>
      </c>
      <c r="BE30" s="78">
        <v>0</v>
      </c>
      <c r="BF30" s="78">
        <v>0</v>
      </c>
      <c r="BG30" s="78">
        <v>305784.34875699878</v>
      </c>
      <c r="BH30" s="78">
        <v>305784.34875699878</v>
      </c>
      <c r="BI30" s="78">
        <v>86.335534193388767</v>
      </c>
      <c r="BJ30" s="78">
        <v>4373.4288162084022</v>
      </c>
      <c r="BK30" s="76">
        <v>20474.550648590575</v>
      </c>
      <c r="BL30" s="76">
        <v>0</v>
      </c>
      <c r="BM30" s="78">
        <v>14506.30146377167</v>
      </c>
      <c r="BN30" s="78">
        <v>0</v>
      </c>
      <c r="BO30" s="78">
        <v>345224.96521976282</v>
      </c>
      <c r="BP30" s="157"/>
      <c r="BQ30" s="24"/>
      <c r="BR30" s="24"/>
      <c r="BS30" s="137"/>
      <c r="BT30" s="137"/>
    </row>
    <row r="31" spans="1:72" x14ac:dyDescent="0.35">
      <c r="A31" s="155">
        <v>31</v>
      </c>
      <c r="B31" s="155" t="s">
        <v>95</v>
      </c>
      <c r="C31" s="155" t="s">
        <v>96</v>
      </c>
      <c r="D31" s="78">
        <v>0</v>
      </c>
      <c r="E31" s="78">
        <v>0</v>
      </c>
      <c r="F31" s="78">
        <v>0</v>
      </c>
      <c r="G31" s="78">
        <v>0</v>
      </c>
      <c r="H31" s="78">
        <v>0</v>
      </c>
      <c r="I31" s="78">
        <v>0</v>
      </c>
      <c r="J31" s="78">
        <v>0</v>
      </c>
      <c r="K31" s="78">
        <v>0</v>
      </c>
      <c r="L31" s="78">
        <v>0</v>
      </c>
      <c r="M31" s="78">
        <v>0</v>
      </c>
      <c r="N31" s="78">
        <v>0</v>
      </c>
      <c r="O31" s="78">
        <v>0</v>
      </c>
      <c r="P31" s="78">
        <v>0</v>
      </c>
      <c r="Q31" s="78">
        <v>0</v>
      </c>
      <c r="R31" s="78">
        <v>0</v>
      </c>
      <c r="S31" s="78">
        <v>0</v>
      </c>
      <c r="T31" s="78">
        <v>0</v>
      </c>
      <c r="U31" s="78">
        <v>0</v>
      </c>
      <c r="V31" s="78">
        <v>0</v>
      </c>
      <c r="W31" s="78">
        <v>0</v>
      </c>
      <c r="X31" s="78">
        <v>0</v>
      </c>
      <c r="Y31" s="78">
        <v>0</v>
      </c>
      <c r="Z31" s="78">
        <v>60387.089117653901</v>
      </c>
      <c r="AA31" s="78">
        <v>0</v>
      </c>
      <c r="AB31" s="78">
        <v>0</v>
      </c>
      <c r="AC31" s="78">
        <v>0</v>
      </c>
      <c r="AD31" s="78">
        <v>0</v>
      </c>
      <c r="AE31" s="78">
        <v>0</v>
      </c>
      <c r="AF31" s="78">
        <v>0</v>
      </c>
      <c r="AG31" s="78">
        <v>0</v>
      </c>
      <c r="AH31" s="78">
        <v>0</v>
      </c>
      <c r="AI31" s="78">
        <v>0</v>
      </c>
      <c r="AJ31" s="78">
        <v>0</v>
      </c>
      <c r="AK31" s="78">
        <v>0</v>
      </c>
      <c r="AL31" s="78">
        <v>0</v>
      </c>
      <c r="AM31" s="78">
        <v>0</v>
      </c>
      <c r="AN31" s="78">
        <v>0</v>
      </c>
      <c r="AO31" s="78">
        <v>0</v>
      </c>
      <c r="AP31" s="78">
        <v>0</v>
      </c>
      <c r="AQ31" s="78">
        <v>0</v>
      </c>
      <c r="AR31" s="78">
        <v>0</v>
      </c>
      <c r="AS31" s="78">
        <v>0</v>
      </c>
      <c r="AT31" s="78">
        <v>0</v>
      </c>
      <c r="AU31" s="78">
        <v>0</v>
      </c>
      <c r="AV31" s="78">
        <v>0</v>
      </c>
      <c r="AW31" s="78">
        <v>0</v>
      </c>
      <c r="AX31" s="78">
        <v>0</v>
      </c>
      <c r="AY31" s="78">
        <v>0</v>
      </c>
      <c r="AZ31" s="78">
        <v>0</v>
      </c>
      <c r="BA31" s="78">
        <v>0</v>
      </c>
      <c r="BB31" s="78">
        <v>0</v>
      </c>
      <c r="BC31" s="78">
        <v>0</v>
      </c>
      <c r="BD31" s="78">
        <v>0</v>
      </c>
      <c r="BE31" s="78">
        <v>0</v>
      </c>
      <c r="BF31" s="78">
        <v>60387.089117653901</v>
      </c>
      <c r="BG31" s="78">
        <v>673.61743549093023</v>
      </c>
      <c r="BH31" s="78">
        <v>61060.706553144832</v>
      </c>
      <c r="BI31" s="78">
        <v>2812.2832415475018</v>
      </c>
      <c r="BJ31" s="78">
        <v>138241.72261556139</v>
      </c>
      <c r="BK31" s="76">
        <v>1812.1699636990909</v>
      </c>
      <c r="BL31" s="76">
        <v>4753.4267718032097</v>
      </c>
      <c r="BM31" s="78">
        <v>17870.141008185325</v>
      </c>
      <c r="BN31" s="78">
        <v>0</v>
      </c>
      <c r="BO31" s="78">
        <v>226550.45015394132</v>
      </c>
      <c r="BP31" s="157"/>
      <c r="BQ31" s="24"/>
      <c r="BR31" s="24"/>
      <c r="BS31" s="137"/>
      <c r="BT31" s="137"/>
    </row>
    <row r="32" spans="1:72" x14ac:dyDescent="0.35">
      <c r="A32" s="155">
        <v>32</v>
      </c>
      <c r="B32" s="155" t="s">
        <v>98</v>
      </c>
      <c r="C32" s="155" t="s">
        <v>99</v>
      </c>
      <c r="D32" s="78">
        <v>0</v>
      </c>
      <c r="E32" s="78">
        <v>0</v>
      </c>
      <c r="F32" s="78">
        <v>0</v>
      </c>
      <c r="G32" s="78">
        <v>0</v>
      </c>
      <c r="H32" s="78">
        <v>0</v>
      </c>
      <c r="I32" s="78">
        <v>0</v>
      </c>
      <c r="J32" s="78">
        <v>0</v>
      </c>
      <c r="K32" s="78">
        <v>0</v>
      </c>
      <c r="L32" s="78">
        <v>0</v>
      </c>
      <c r="M32" s="78">
        <v>0</v>
      </c>
      <c r="N32" s="78">
        <v>0</v>
      </c>
      <c r="O32" s="78">
        <v>0</v>
      </c>
      <c r="P32" s="78">
        <v>0</v>
      </c>
      <c r="Q32" s="78">
        <v>0</v>
      </c>
      <c r="R32" s="78">
        <v>0</v>
      </c>
      <c r="S32" s="78">
        <v>0</v>
      </c>
      <c r="T32" s="78">
        <v>0</v>
      </c>
      <c r="U32" s="78">
        <v>0</v>
      </c>
      <c r="V32" s="78">
        <v>0</v>
      </c>
      <c r="W32" s="78">
        <v>0</v>
      </c>
      <c r="X32" s="78">
        <v>0</v>
      </c>
      <c r="Y32" s="78">
        <v>0</v>
      </c>
      <c r="Z32" s="78">
        <v>0</v>
      </c>
      <c r="AA32" s="78">
        <v>16546.175178772599</v>
      </c>
      <c r="AB32" s="78">
        <v>0</v>
      </c>
      <c r="AC32" s="78">
        <v>0</v>
      </c>
      <c r="AD32" s="78">
        <v>0</v>
      </c>
      <c r="AE32" s="78">
        <v>0</v>
      </c>
      <c r="AF32" s="78">
        <v>0</v>
      </c>
      <c r="AG32" s="78">
        <v>0</v>
      </c>
      <c r="AH32" s="78">
        <v>0</v>
      </c>
      <c r="AI32" s="78">
        <v>0</v>
      </c>
      <c r="AJ32" s="78">
        <v>0</v>
      </c>
      <c r="AK32" s="78">
        <v>0</v>
      </c>
      <c r="AL32" s="78">
        <v>0</v>
      </c>
      <c r="AM32" s="78">
        <v>0</v>
      </c>
      <c r="AN32" s="78">
        <v>0</v>
      </c>
      <c r="AO32" s="78">
        <v>0</v>
      </c>
      <c r="AP32" s="78">
        <v>0</v>
      </c>
      <c r="AQ32" s="78">
        <v>0</v>
      </c>
      <c r="AR32" s="78">
        <v>0</v>
      </c>
      <c r="AS32" s="78">
        <v>0</v>
      </c>
      <c r="AT32" s="78">
        <v>0</v>
      </c>
      <c r="AU32" s="78">
        <v>0</v>
      </c>
      <c r="AV32" s="78">
        <v>0</v>
      </c>
      <c r="AW32" s="78">
        <v>0</v>
      </c>
      <c r="AX32" s="78">
        <v>0</v>
      </c>
      <c r="AY32" s="78">
        <v>0</v>
      </c>
      <c r="AZ32" s="78">
        <v>0</v>
      </c>
      <c r="BA32" s="78">
        <v>0</v>
      </c>
      <c r="BB32" s="78">
        <v>0</v>
      </c>
      <c r="BC32" s="78">
        <v>0</v>
      </c>
      <c r="BD32" s="78">
        <v>0</v>
      </c>
      <c r="BE32" s="78">
        <v>0</v>
      </c>
      <c r="BF32" s="78">
        <v>16546.175178772599</v>
      </c>
      <c r="BG32" s="78">
        <v>283376.03358518641</v>
      </c>
      <c r="BH32" s="78">
        <v>299922.208763959</v>
      </c>
      <c r="BI32" s="78">
        <v>0.49362125190965883</v>
      </c>
      <c r="BJ32" s="78">
        <v>24.693839921237192</v>
      </c>
      <c r="BK32" s="76">
        <v>117.38080800231741</v>
      </c>
      <c r="BL32" s="76">
        <v>14180.70838810516</v>
      </c>
      <c r="BM32" s="78">
        <v>27402.579821679217</v>
      </c>
      <c r="BN32" s="78">
        <v>0</v>
      </c>
      <c r="BO32" s="78">
        <v>341648.06524291885</v>
      </c>
      <c r="BP32" s="157"/>
      <c r="BQ32" s="24"/>
      <c r="BR32" s="24"/>
      <c r="BS32" s="137"/>
      <c r="BT32" s="137"/>
    </row>
    <row r="33" spans="1:72" x14ac:dyDescent="0.35">
      <c r="A33" s="155">
        <v>33</v>
      </c>
      <c r="B33" s="155" t="s">
        <v>101</v>
      </c>
      <c r="C33" s="155" t="s">
        <v>102</v>
      </c>
      <c r="D33" s="78">
        <v>0</v>
      </c>
      <c r="E33" s="78">
        <v>0</v>
      </c>
      <c r="F33" s="78">
        <v>0</v>
      </c>
      <c r="G33" s="78">
        <v>0</v>
      </c>
      <c r="H33" s="78">
        <v>0</v>
      </c>
      <c r="I33" s="78">
        <v>0</v>
      </c>
      <c r="J33" s="78">
        <v>0</v>
      </c>
      <c r="K33" s="78">
        <v>0</v>
      </c>
      <c r="L33" s="78">
        <v>0</v>
      </c>
      <c r="M33" s="78">
        <v>0</v>
      </c>
      <c r="N33" s="78">
        <v>0</v>
      </c>
      <c r="O33" s="78">
        <v>0</v>
      </c>
      <c r="P33" s="78">
        <v>0</v>
      </c>
      <c r="Q33" s="78">
        <v>0</v>
      </c>
      <c r="R33" s="78">
        <v>0</v>
      </c>
      <c r="S33" s="78">
        <v>0</v>
      </c>
      <c r="T33" s="78">
        <v>0</v>
      </c>
      <c r="U33" s="78">
        <v>0</v>
      </c>
      <c r="V33" s="78">
        <v>0</v>
      </c>
      <c r="W33" s="78">
        <v>0</v>
      </c>
      <c r="X33" s="78">
        <v>0</v>
      </c>
      <c r="Y33" s="78">
        <v>0</v>
      </c>
      <c r="Z33" s="78">
        <v>0</v>
      </c>
      <c r="AA33" s="78">
        <v>0</v>
      </c>
      <c r="AB33" s="78">
        <v>0</v>
      </c>
      <c r="AC33" s="78">
        <v>0</v>
      </c>
      <c r="AD33" s="78">
        <v>0</v>
      </c>
      <c r="AE33" s="78">
        <v>0</v>
      </c>
      <c r="AF33" s="78">
        <v>0</v>
      </c>
      <c r="AG33" s="78">
        <v>0</v>
      </c>
      <c r="AH33" s="78">
        <v>0</v>
      </c>
      <c r="AI33" s="78">
        <v>0</v>
      </c>
      <c r="AJ33" s="78">
        <v>0</v>
      </c>
      <c r="AK33" s="78">
        <v>0</v>
      </c>
      <c r="AL33" s="78">
        <v>0</v>
      </c>
      <c r="AM33" s="78">
        <v>0</v>
      </c>
      <c r="AN33" s="78">
        <v>0</v>
      </c>
      <c r="AO33" s="78">
        <v>0</v>
      </c>
      <c r="AP33" s="78">
        <v>0</v>
      </c>
      <c r="AQ33" s="78">
        <v>0</v>
      </c>
      <c r="AR33" s="78">
        <v>0</v>
      </c>
      <c r="AS33" s="78">
        <v>0</v>
      </c>
      <c r="AT33" s="78">
        <v>0</v>
      </c>
      <c r="AU33" s="78">
        <v>0</v>
      </c>
      <c r="AV33" s="78">
        <v>0</v>
      </c>
      <c r="AW33" s="78">
        <v>0</v>
      </c>
      <c r="AX33" s="78">
        <v>0</v>
      </c>
      <c r="AY33" s="78">
        <v>0</v>
      </c>
      <c r="AZ33" s="78">
        <v>0</v>
      </c>
      <c r="BA33" s="78">
        <v>0</v>
      </c>
      <c r="BB33" s="78">
        <v>0</v>
      </c>
      <c r="BC33" s="78">
        <v>0</v>
      </c>
      <c r="BD33" s="78">
        <v>0</v>
      </c>
      <c r="BE33" s="78">
        <v>0</v>
      </c>
      <c r="BF33" s="78">
        <v>0</v>
      </c>
      <c r="BG33" s="78">
        <v>252689.73431203951</v>
      </c>
      <c r="BH33" s="78">
        <v>252689.73431203951</v>
      </c>
      <c r="BI33" s="78">
        <v>0</v>
      </c>
      <c r="BJ33" s="78">
        <v>2867.8933208936974</v>
      </c>
      <c r="BK33" s="76">
        <v>37.594367582278551</v>
      </c>
      <c r="BL33" s="76">
        <v>0</v>
      </c>
      <c r="BM33" s="78">
        <v>4810.2218334329891</v>
      </c>
      <c r="BN33" s="78">
        <v>0</v>
      </c>
      <c r="BO33" s="78">
        <v>260405.44383394846</v>
      </c>
      <c r="BP33" s="157"/>
      <c r="BQ33" s="24"/>
      <c r="BR33" s="24"/>
      <c r="BS33" s="137"/>
      <c r="BT33" s="137"/>
    </row>
    <row r="34" spans="1:72" x14ac:dyDescent="0.35">
      <c r="A34" s="155">
        <v>34</v>
      </c>
      <c r="B34" s="155" t="s">
        <v>104</v>
      </c>
      <c r="C34" s="155" t="s">
        <v>105</v>
      </c>
      <c r="D34" s="78">
        <v>0</v>
      </c>
      <c r="E34" s="78">
        <v>0</v>
      </c>
      <c r="F34" s="78">
        <v>0</v>
      </c>
      <c r="G34" s="78">
        <v>0</v>
      </c>
      <c r="H34" s="78">
        <v>0</v>
      </c>
      <c r="I34" s="78">
        <v>0</v>
      </c>
      <c r="J34" s="78">
        <v>0</v>
      </c>
      <c r="K34" s="78">
        <v>0</v>
      </c>
      <c r="L34" s="78">
        <v>0</v>
      </c>
      <c r="M34" s="78">
        <v>0</v>
      </c>
      <c r="N34" s="78">
        <v>0</v>
      </c>
      <c r="O34" s="78">
        <v>0</v>
      </c>
      <c r="P34" s="78">
        <v>0</v>
      </c>
      <c r="Q34" s="78">
        <v>0</v>
      </c>
      <c r="R34" s="78">
        <v>0</v>
      </c>
      <c r="S34" s="78">
        <v>0</v>
      </c>
      <c r="T34" s="78">
        <v>0</v>
      </c>
      <c r="U34" s="78">
        <v>0</v>
      </c>
      <c r="V34" s="78">
        <v>0</v>
      </c>
      <c r="W34" s="78">
        <v>0</v>
      </c>
      <c r="X34" s="78">
        <v>0</v>
      </c>
      <c r="Y34" s="78">
        <v>0</v>
      </c>
      <c r="Z34" s="78">
        <v>0</v>
      </c>
      <c r="AA34" s="78">
        <v>0</v>
      </c>
      <c r="AB34" s="78">
        <v>6650.5799827432966</v>
      </c>
      <c r="AC34" s="78">
        <v>0</v>
      </c>
      <c r="AD34" s="78">
        <v>0</v>
      </c>
      <c r="AE34" s="78">
        <v>0</v>
      </c>
      <c r="AF34" s="78">
        <v>0</v>
      </c>
      <c r="AG34" s="78">
        <v>0</v>
      </c>
      <c r="AH34" s="78">
        <v>0</v>
      </c>
      <c r="AI34" s="78">
        <v>0</v>
      </c>
      <c r="AJ34" s="78">
        <v>0</v>
      </c>
      <c r="AK34" s="78">
        <v>0</v>
      </c>
      <c r="AL34" s="78">
        <v>0</v>
      </c>
      <c r="AM34" s="78">
        <v>0</v>
      </c>
      <c r="AN34" s="78">
        <v>0</v>
      </c>
      <c r="AO34" s="78">
        <v>0</v>
      </c>
      <c r="AP34" s="78">
        <v>0</v>
      </c>
      <c r="AQ34" s="78">
        <v>0</v>
      </c>
      <c r="AR34" s="78">
        <v>0</v>
      </c>
      <c r="AS34" s="78">
        <v>0</v>
      </c>
      <c r="AT34" s="78">
        <v>0</v>
      </c>
      <c r="AU34" s="78">
        <v>0</v>
      </c>
      <c r="AV34" s="78">
        <v>0</v>
      </c>
      <c r="AW34" s="78">
        <v>0</v>
      </c>
      <c r="AX34" s="78">
        <v>0</v>
      </c>
      <c r="AY34" s="78">
        <v>0</v>
      </c>
      <c r="AZ34" s="78">
        <v>0</v>
      </c>
      <c r="BA34" s="78">
        <v>0</v>
      </c>
      <c r="BB34" s="78">
        <v>0</v>
      </c>
      <c r="BC34" s="78">
        <v>0</v>
      </c>
      <c r="BD34" s="78">
        <v>0</v>
      </c>
      <c r="BE34" s="78">
        <v>0</v>
      </c>
      <c r="BF34" s="78">
        <v>6650.5799827432966</v>
      </c>
      <c r="BG34" s="78">
        <v>1039215.4331770786</v>
      </c>
      <c r="BH34" s="78">
        <v>1045866.0131598219</v>
      </c>
      <c r="BI34" s="78">
        <v>552587.24588087795</v>
      </c>
      <c r="BJ34" s="78">
        <v>0</v>
      </c>
      <c r="BK34" s="76">
        <v>109759.72726127996</v>
      </c>
      <c r="BL34" s="76">
        <v>75549.401398533519</v>
      </c>
      <c r="BM34" s="78">
        <v>125764.16870396122</v>
      </c>
      <c r="BN34" s="78">
        <v>0</v>
      </c>
      <c r="BO34" s="78">
        <v>1909526.5564044744</v>
      </c>
      <c r="BP34" s="157"/>
      <c r="BQ34" s="24"/>
      <c r="BR34" s="24"/>
      <c r="BS34" s="137"/>
      <c r="BT34" s="137"/>
    </row>
    <row r="35" spans="1:72" x14ac:dyDescent="0.35">
      <c r="A35" s="155">
        <v>35</v>
      </c>
      <c r="B35" s="155" t="s">
        <v>107</v>
      </c>
      <c r="C35" s="155" t="s">
        <v>108</v>
      </c>
      <c r="D35" s="78">
        <v>0</v>
      </c>
      <c r="E35" s="78">
        <v>0</v>
      </c>
      <c r="F35" s="78">
        <v>0</v>
      </c>
      <c r="G35" s="78">
        <v>0</v>
      </c>
      <c r="H35" s="78">
        <v>0</v>
      </c>
      <c r="I35" s="78">
        <v>0</v>
      </c>
      <c r="J35" s="78">
        <v>0</v>
      </c>
      <c r="K35" s="78">
        <v>0</v>
      </c>
      <c r="L35" s="78">
        <v>0</v>
      </c>
      <c r="M35" s="78">
        <v>0</v>
      </c>
      <c r="N35" s="78">
        <v>0</v>
      </c>
      <c r="O35" s="78">
        <v>0</v>
      </c>
      <c r="P35" s="78">
        <v>0</v>
      </c>
      <c r="Q35" s="78">
        <v>0</v>
      </c>
      <c r="R35" s="78">
        <v>0</v>
      </c>
      <c r="S35" s="78">
        <v>0</v>
      </c>
      <c r="T35" s="78">
        <v>0</v>
      </c>
      <c r="U35" s="78">
        <v>0</v>
      </c>
      <c r="V35" s="78">
        <v>0</v>
      </c>
      <c r="W35" s="78">
        <v>0</v>
      </c>
      <c r="X35" s="78">
        <v>0</v>
      </c>
      <c r="Y35" s="78">
        <v>0</v>
      </c>
      <c r="Z35" s="78">
        <v>0</v>
      </c>
      <c r="AA35" s="78">
        <v>0</v>
      </c>
      <c r="AB35" s="78">
        <v>0</v>
      </c>
      <c r="AC35" s="78">
        <v>17963.861110641628</v>
      </c>
      <c r="AD35" s="78">
        <v>0</v>
      </c>
      <c r="AE35" s="78">
        <v>0</v>
      </c>
      <c r="AF35" s="78">
        <v>0</v>
      </c>
      <c r="AG35" s="78">
        <v>0</v>
      </c>
      <c r="AH35" s="78">
        <v>0</v>
      </c>
      <c r="AI35" s="78">
        <v>0</v>
      </c>
      <c r="AJ35" s="78">
        <v>0</v>
      </c>
      <c r="AK35" s="78">
        <v>0</v>
      </c>
      <c r="AL35" s="78">
        <v>0</v>
      </c>
      <c r="AM35" s="78">
        <v>0</v>
      </c>
      <c r="AN35" s="78">
        <v>0</v>
      </c>
      <c r="AO35" s="78">
        <v>0</v>
      </c>
      <c r="AP35" s="78">
        <v>0</v>
      </c>
      <c r="AQ35" s="78">
        <v>0</v>
      </c>
      <c r="AR35" s="78">
        <v>0</v>
      </c>
      <c r="AS35" s="78">
        <v>0</v>
      </c>
      <c r="AT35" s="78">
        <v>0</v>
      </c>
      <c r="AU35" s="78">
        <v>0</v>
      </c>
      <c r="AV35" s="78">
        <v>0</v>
      </c>
      <c r="AW35" s="78">
        <v>0</v>
      </c>
      <c r="AX35" s="78">
        <v>0</v>
      </c>
      <c r="AY35" s="78">
        <v>0</v>
      </c>
      <c r="AZ35" s="78">
        <v>0</v>
      </c>
      <c r="BA35" s="78">
        <v>0</v>
      </c>
      <c r="BB35" s="78">
        <v>0</v>
      </c>
      <c r="BC35" s="78">
        <v>0</v>
      </c>
      <c r="BD35" s="78">
        <v>0</v>
      </c>
      <c r="BE35" s="78">
        <v>0</v>
      </c>
      <c r="BF35" s="78">
        <v>17963.861110641628</v>
      </c>
      <c r="BG35" s="78">
        <v>656136.20303765917</v>
      </c>
      <c r="BH35" s="78">
        <v>674100.06414830079</v>
      </c>
      <c r="BI35" s="78">
        <v>51834.58694617256</v>
      </c>
      <c r="BJ35" s="78">
        <v>0</v>
      </c>
      <c r="BK35" s="76">
        <v>10559.750653781952</v>
      </c>
      <c r="BL35" s="76">
        <v>0</v>
      </c>
      <c r="BM35" s="78">
        <v>70387.921812214263</v>
      </c>
      <c r="BN35" s="78">
        <v>0</v>
      </c>
      <c r="BO35" s="78">
        <v>806882.32356046955</v>
      </c>
      <c r="BP35" s="157"/>
      <c r="BQ35" s="24"/>
      <c r="BR35" s="24"/>
      <c r="BS35" s="137"/>
      <c r="BT35" s="137"/>
    </row>
    <row r="36" spans="1:72" x14ac:dyDescent="0.35">
      <c r="A36" s="155">
        <v>36</v>
      </c>
      <c r="B36" s="155" t="s">
        <v>110</v>
      </c>
      <c r="C36" s="155" t="s">
        <v>111</v>
      </c>
      <c r="D36" s="78">
        <v>0</v>
      </c>
      <c r="E36" s="78">
        <v>0</v>
      </c>
      <c r="F36" s="78">
        <v>0</v>
      </c>
      <c r="G36" s="78">
        <v>0</v>
      </c>
      <c r="H36" s="78">
        <v>0</v>
      </c>
      <c r="I36" s="78">
        <v>0</v>
      </c>
      <c r="J36" s="78">
        <v>0</v>
      </c>
      <c r="K36" s="78">
        <v>0</v>
      </c>
      <c r="L36" s="78">
        <v>0</v>
      </c>
      <c r="M36" s="78">
        <v>0</v>
      </c>
      <c r="N36" s="78">
        <v>0</v>
      </c>
      <c r="O36" s="78">
        <v>0</v>
      </c>
      <c r="P36" s="78">
        <v>0</v>
      </c>
      <c r="Q36" s="78">
        <v>0</v>
      </c>
      <c r="R36" s="78">
        <v>0</v>
      </c>
      <c r="S36" s="78">
        <v>0</v>
      </c>
      <c r="T36" s="78">
        <v>0</v>
      </c>
      <c r="U36" s="78">
        <v>0</v>
      </c>
      <c r="V36" s="78">
        <v>0</v>
      </c>
      <c r="W36" s="78">
        <v>0</v>
      </c>
      <c r="X36" s="78">
        <v>0</v>
      </c>
      <c r="Y36" s="78">
        <v>0</v>
      </c>
      <c r="Z36" s="78">
        <v>0</v>
      </c>
      <c r="AA36" s="78">
        <v>0</v>
      </c>
      <c r="AB36" s="78">
        <v>0</v>
      </c>
      <c r="AC36" s="78">
        <v>0</v>
      </c>
      <c r="AD36" s="78">
        <v>49361.291853123817</v>
      </c>
      <c r="AE36" s="78">
        <v>0</v>
      </c>
      <c r="AF36" s="78">
        <v>0</v>
      </c>
      <c r="AG36" s="78">
        <v>0</v>
      </c>
      <c r="AH36" s="78">
        <v>0</v>
      </c>
      <c r="AI36" s="78">
        <v>0</v>
      </c>
      <c r="AJ36" s="78">
        <v>0</v>
      </c>
      <c r="AK36" s="78">
        <v>0</v>
      </c>
      <c r="AL36" s="78">
        <v>0</v>
      </c>
      <c r="AM36" s="78">
        <v>0</v>
      </c>
      <c r="AN36" s="78">
        <v>0</v>
      </c>
      <c r="AO36" s="78">
        <v>0</v>
      </c>
      <c r="AP36" s="78">
        <v>0</v>
      </c>
      <c r="AQ36" s="78">
        <v>0</v>
      </c>
      <c r="AR36" s="78">
        <v>0</v>
      </c>
      <c r="AS36" s="78">
        <v>0</v>
      </c>
      <c r="AT36" s="78">
        <v>0</v>
      </c>
      <c r="AU36" s="78">
        <v>0</v>
      </c>
      <c r="AV36" s="78">
        <v>0</v>
      </c>
      <c r="AW36" s="78">
        <v>0</v>
      </c>
      <c r="AX36" s="78">
        <v>0</v>
      </c>
      <c r="AY36" s="78">
        <v>0</v>
      </c>
      <c r="AZ36" s="78">
        <v>0</v>
      </c>
      <c r="BA36" s="78">
        <v>0</v>
      </c>
      <c r="BB36" s="78">
        <v>0</v>
      </c>
      <c r="BC36" s="78">
        <v>0</v>
      </c>
      <c r="BD36" s="78">
        <v>0</v>
      </c>
      <c r="BE36" s="78">
        <v>0</v>
      </c>
      <c r="BF36" s="78">
        <v>49361.291853123817</v>
      </c>
      <c r="BG36" s="78">
        <v>643455.78802213923</v>
      </c>
      <c r="BH36" s="78">
        <v>692817.07987526304</v>
      </c>
      <c r="BI36" s="78">
        <v>0</v>
      </c>
      <c r="BJ36" s="78">
        <v>33967.400675068318</v>
      </c>
      <c r="BK36" s="76">
        <v>5996.9352858698057</v>
      </c>
      <c r="BL36" s="76">
        <v>10456.82886367327</v>
      </c>
      <c r="BM36" s="78">
        <v>65010.775804781522</v>
      </c>
      <c r="BN36" s="78">
        <v>0</v>
      </c>
      <c r="BO36" s="78">
        <v>808249.02050465601</v>
      </c>
      <c r="BP36" s="157"/>
      <c r="BQ36" s="24"/>
      <c r="BR36" s="24"/>
      <c r="BS36" s="137"/>
      <c r="BT36" s="137"/>
    </row>
    <row r="37" spans="1:72" x14ac:dyDescent="0.35">
      <c r="A37" s="155">
        <v>37</v>
      </c>
      <c r="B37" s="155" t="s">
        <v>112</v>
      </c>
      <c r="C37" s="155" t="s">
        <v>113</v>
      </c>
      <c r="D37" s="78">
        <v>0</v>
      </c>
      <c r="E37" s="78">
        <v>0</v>
      </c>
      <c r="F37" s="78">
        <v>0</v>
      </c>
      <c r="G37" s="78">
        <v>0</v>
      </c>
      <c r="H37" s="78">
        <v>0</v>
      </c>
      <c r="I37" s="78">
        <v>0</v>
      </c>
      <c r="J37" s="78">
        <v>0</v>
      </c>
      <c r="K37" s="78">
        <v>0</v>
      </c>
      <c r="L37" s="78">
        <v>0</v>
      </c>
      <c r="M37" s="78">
        <v>0</v>
      </c>
      <c r="N37" s="78">
        <v>0</v>
      </c>
      <c r="O37" s="78">
        <v>0</v>
      </c>
      <c r="P37" s="78">
        <v>0</v>
      </c>
      <c r="Q37" s="78">
        <v>0</v>
      </c>
      <c r="R37" s="78">
        <v>0</v>
      </c>
      <c r="S37" s="78">
        <v>0</v>
      </c>
      <c r="T37" s="78">
        <v>0</v>
      </c>
      <c r="U37" s="78">
        <v>0</v>
      </c>
      <c r="V37" s="78">
        <v>0</v>
      </c>
      <c r="W37" s="78">
        <v>0</v>
      </c>
      <c r="X37" s="78">
        <v>0</v>
      </c>
      <c r="Y37" s="78">
        <v>0</v>
      </c>
      <c r="Z37" s="78">
        <v>0</v>
      </c>
      <c r="AA37" s="78">
        <v>0</v>
      </c>
      <c r="AB37" s="78">
        <v>0</v>
      </c>
      <c r="AC37" s="78">
        <v>0</v>
      </c>
      <c r="AD37" s="78">
        <v>0</v>
      </c>
      <c r="AE37" s="78">
        <v>8019.2873110277342</v>
      </c>
      <c r="AF37" s="78">
        <v>0</v>
      </c>
      <c r="AG37" s="78">
        <v>0</v>
      </c>
      <c r="AH37" s="78">
        <v>0</v>
      </c>
      <c r="AI37" s="78">
        <v>0</v>
      </c>
      <c r="AJ37" s="78">
        <v>0</v>
      </c>
      <c r="AK37" s="78">
        <v>0</v>
      </c>
      <c r="AL37" s="78">
        <v>0</v>
      </c>
      <c r="AM37" s="78">
        <v>0</v>
      </c>
      <c r="AN37" s="78">
        <v>0</v>
      </c>
      <c r="AO37" s="78">
        <v>0</v>
      </c>
      <c r="AP37" s="78">
        <v>0</v>
      </c>
      <c r="AQ37" s="78">
        <v>0</v>
      </c>
      <c r="AR37" s="78">
        <v>0</v>
      </c>
      <c r="AS37" s="78">
        <v>0</v>
      </c>
      <c r="AT37" s="78">
        <v>0</v>
      </c>
      <c r="AU37" s="78">
        <v>0</v>
      </c>
      <c r="AV37" s="78">
        <v>0</v>
      </c>
      <c r="AW37" s="78">
        <v>0</v>
      </c>
      <c r="AX37" s="78">
        <v>0</v>
      </c>
      <c r="AY37" s="78">
        <v>0</v>
      </c>
      <c r="AZ37" s="78">
        <v>0</v>
      </c>
      <c r="BA37" s="78">
        <v>0</v>
      </c>
      <c r="BB37" s="78">
        <v>0</v>
      </c>
      <c r="BC37" s="78">
        <v>0</v>
      </c>
      <c r="BD37" s="78">
        <v>0</v>
      </c>
      <c r="BE37" s="78">
        <v>0</v>
      </c>
      <c r="BF37" s="78">
        <v>8019.2873110277342</v>
      </c>
      <c r="BG37" s="78">
        <v>0</v>
      </c>
      <c r="BH37" s="78">
        <v>8019.2873110277342</v>
      </c>
      <c r="BI37" s="78">
        <v>0</v>
      </c>
      <c r="BJ37" s="78">
        <v>0</v>
      </c>
      <c r="BK37" s="76">
        <v>0</v>
      </c>
      <c r="BL37" s="76">
        <v>0</v>
      </c>
      <c r="BM37" s="78">
        <v>10308.196174469102</v>
      </c>
      <c r="BN37" s="78">
        <v>0</v>
      </c>
      <c r="BO37" s="78">
        <v>18327.483485496836</v>
      </c>
      <c r="BP37" s="157"/>
      <c r="BQ37" s="138"/>
      <c r="BR37" s="24"/>
      <c r="BS37" s="137"/>
      <c r="BT37" s="137"/>
    </row>
    <row r="38" spans="1:72" x14ac:dyDescent="0.35">
      <c r="A38" s="155">
        <v>40</v>
      </c>
      <c r="B38" s="155" t="s">
        <v>115</v>
      </c>
      <c r="C38" s="155" t="s">
        <v>116</v>
      </c>
      <c r="D38" s="78">
        <v>0</v>
      </c>
      <c r="E38" s="78">
        <v>0</v>
      </c>
      <c r="F38" s="78">
        <v>0</v>
      </c>
      <c r="G38" s="78">
        <v>0</v>
      </c>
      <c r="H38" s="78">
        <v>0</v>
      </c>
      <c r="I38" s="78">
        <v>0</v>
      </c>
      <c r="J38" s="78">
        <v>0</v>
      </c>
      <c r="K38" s="78">
        <v>0</v>
      </c>
      <c r="L38" s="78">
        <v>0</v>
      </c>
      <c r="M38" s="78">
        <v>0</v>
      </c>
      <c r="N38" s="78">
        <v>0</v>
      </c>
      <c r="O38" s="78">
        <v>0</v>
      </c>
      <c r="P38" s="78">
        <v>0</v>
      </c>
      <c r="Q38" s="78">
        <v>0</v>
      </c>
      <c r="R38" s="78">
        <v>0</v>
      </c>
      <c r="S38" s="78">
        <v>0</v>
      </c>
      <c r="T38" s="78">
        <v>0</v>
      </c>
      <c r="U38" s="78">
        <v>0</v>
      </c>
      <c r="V38" s="78">
        <v>0</v>
      </c>
      <c r="W38" s="78">
        <v>0</v>
      </c>
      <c r="X38" s="78">
        <v>0</v>
      </c>
      <c r="Y38" s="78">
        <v>0</v>
      </c>
      <c r="Z38" s="78">
        <v>0</v>
      </c>
      <c r="AA38" s="78">
        <v>0</v>
      </c>
      <c r="AB38" s="78">
        <v>0</v>
      </c>
      <c r="AC38" s="78">
        <v>0</v>
      </c>
      <c r="AD38" s="78">
        <v>0</v>
      </c>
      <c r="AE38" s="78">
        <v>0</v>
      </c>
      <c r="AF38" s="78">
        <v>1515529.1059837809</v>
      </c>
      <c r="AG38" s="78">
        <v>0</v>
      </c>
      <c r="AH38" s="78">
        <v>0</v>
      </c>
      <c r="AI38" s="78">
        <v>0</v>
      </c>
      <c r="AJ38" s="78">
        <v>0</v>
      </c>
      <c r="AK38" s="78">
        <v>0</v>
      </c>
      <c r="AL38" s="78">
        <v>0</v>
      </c>
      <c r="AM38" s="78">
        <v>0</v>
      </c>
      <c r="AN38" s="78">
        <v>0</v>
      </c>
      <c r="AO38" s="78">
        <v>0</v>
      </c>
      <c r="AP38" s="78">
        <v>0</v>
      </c>
      <c r="AQ38" s="78">
        <v>0</v>
      </c>
      <c r="AR38" s="78">
        <v>0</v>
      </c>
      <c r="AS38" s="78">
        <v>0</v>
      </c>
      <c r="AT38" s="78">
        <v>0</v>
      </c>
      <c r="AU38" s="78">
        <v>0</v>
      </c>
      <c r="AV38" s="78">
        <v>0</v>
      </c>
      <c r="AW38" s="78">
        <v>0</v>
      </c>
      <c r="AX38" s="78">
        <v>0</v>
      </c>
      <c r="AY38" s="78">
        <v>0</v>
      </c>
      <c r="AZ38" s="78">
        <v>0</v>
      </c>
      <c r="BA38" s="78">
        <v>0</v>
      </c>
      <c r="BB38" s="78">
        <v>0</v>
      </c>
      <c r="BC38" s="78">
        <v>0</v>
      </c>
      <c r="BD38" s="78">
        <v>0</v>
      </c>
      <c r="BE38" s="78">
        <v>0</v>
      </c>
      <c r="BF38" s="78">
        <v>1515529.1059837809</v>
      </c>
      <c r="BG38" s="78">
        <v>4186.9444178781032</v>
      </c>
      <c r="BH38" s="78">
        <v>1519716.050401659</v>
      </c>
      <c r="BI38" s="78">
        <v>0</v>
      </c>
      <c r="BJ38" s="78">
        <v>0</v>
      </c>
      <c r="BK38" s="76">
        <v>0</v>
      </c>
      <c r="BL38" s="76">
        <v>0</v>
      </c>
      <c r="BM38" s="78">
        <v>164188.39630637178</v>
      </c>
      <c r="BN38" s="78">
        <v>0</v>
      </c>
      <c r="BO38" s="78">
        <v>1683904.4467080308</v>
      </c>
      <c r="BP38" s="157"/>
      <c r="BQ38" s="138"/>
      <c r="BR38" s="24"/>
      <c r="BS38" s="137"/>
      <c r="BT38" s="137"/>
    </row>
    <row r="39" spans="1:72" x14ac:dyDescent="0.35">
      <c r="A39" s="155">
        <v>41</v>
      </c>
      <c r="B39" s="155" t="s">
        <v>118</v>
      </c>
      <c r="C39" s="155" t="s">
        <v>119</v>
      </c>
      <c r="D39" s="78">
        <v>0</v>
      </c>
      <c r="E39" s="78">
        <v>0</v>
      </c>
      <c r="F39" s="78">
        <v>0</v>
      </c>
      <c r="G39" s="78">
        <v>0</v>
      </c>
      <c r="H39" s="78">
        <v>0</v>
      </c>
      <c r="I39" s="78">
        <v>0</v>
      </c>
      <c r="J39" s="78">
        <v>0</v>
      </c>
      <c r="K39" s="78">
        <v>0</v>
      </c>
      <c r="L39" s="78">
        <v>0</v>
      </c>
      <c r="M39" s="78">
        <v>0</v>
      </c>
      <c r="N39" s="78">
        <v>0</v>
      </c>
      <c r="O39" s="78">
        <v>0</v>
      </c>
      <c r="P39" s="78">
        <v>0</v>
      </c>
      <c r="Q39" s="78">
        <v>0</v>
      </c>
      <c r="R39" s="78">
        <v>0</v>
      </c>
      <c r="S39" s="78">
        <v>0</v>
      </c>
      <c r="T39" s="78">
        <v>0</v>
      </c>
      <c r="U39" s="78">
        <v>0</v>
      </c>
      <c r="V39" s="78">
        <v>0</v>
      </c>
      <c r="W39" s="78">
        <v>0</v>
      </c>
      <c r="X39" s="78">
        <v>0</v>
      </c>
      <c r="Y39" s="78">
        <v>0</v>
      </c>
      <c r="Z39" s="78">
        <v>0</v>
      </c>
      <c r="AA39" s="78">
        <v>0</v>
      </c>
      <c r="AB39" s="78">
        <v>0</v>
      </c>
      <c r="AC39" s="78">
        <v>0</v>
      </c>
      <c r="AD39" s="78">
        <v>0</v>
      </c>
      <c r="AE39" s="78">
        <v>0</v>
      </c>
      <c r="AF39" s="78">
        <v>0</v>
      </c>
      <c r="AG39" s="78">
        <v>1202972.0208218121</v>
      </c>
      <c r="AH39" s="78">
        <v>0</v>
      </c>
      <c r="AI39" s="78">
        <v>0</v>
      </c>
      <c r="AJ39" s="78">
        <v>0</v>
      </c>
      <c r="AK39" s="78">
        <v>0</v>
      </c>
      <c r="AL39" s="78">
        <v>0</v>
      </c>
      <c r="AM39" s="78">
        <v>0</v>
      </c>
      <c r="AN39" s="78">
        <v>0</v>
      </c>
      <c r="AO39" s="78">
        <v>0</v>
      </c>
      <c r="AP39" s="78">
        <v>0</v>
      </c>
      <c r="AQ39" s="78">
        <v>0</v>
      </c>
      <c r="AR39" s="78">
        <v>0</v>
      </c>
      <c r="AS39" s="78">
        <v>0</v>
      </c>
      <c r="AT39" s="78">
        <v>0</v>
      </c>
      <c r="AU39" s="78">
        <v>0</v>
      </c>
      <c r="AV39" s="78">
        <v>0</v>
      </c>
      <c r="AW39" s="78">
        <v>0</v>
      </c>
      <c r="AX39" s="78">
        <v>0</v>
      </c>
      <c r="AY39" s="78">
        <v>0</v>
      </c>
      <c r="AZ39" s="78">
        <v>0</v>
      </c>
      <c r="BA39" s="78">
        <v>0</v>
      </c>
      <c r="BB39" s="78">
        <v>0</v>
      </c>
      <c r="BC39" s="78">
        <v>0</v>
      </c>
      <c r="BD39" s="78">
        <v>0</v>
      </c>
      <c r="BE39" s="78">
        <v>0</v>
      </c>
      <c r="BF39" s="78">
        <v>1202972.0208218121</v>
      </c>
      <c r="BG39" s="78">
        <v>0</v>
      </c>
      <c r="BH39" s="78">
        <v>1202972.0208218121</v>
      </c>
      <c r="BI39" s="78">
        <v>0</v>
      </c>
      <c r="BJ39" s="78">
        <v>0</v>
      </c>
      <c r="BK39" s="76">
        <v>0</v>
      </c>
      <c r="BL39" s="76">
        <v>0</v>
      </c>
      <c r="BM39" s="78">
        <v>44661.453254041633</v>
      </c>
      <c r="BN39" s="78">
        <v>0</v>
      </c>
      <c r="BO39" s="78">
        <v>1247633.4740758538</v>
      </c>
      <c r="BP39" s="157"/>
      <c r="BQ39" s="138"/>
      <c r="BR39" s="24"/>
      <c r="BS39" s="137"/>
      <c r="BT39" s="137"/>
    </row>
    <row r="40" spans="1:72" x14ac:dyDescent="0.35">
      <c r="A40" s="155">
        <v>45</v>
      </c>
      <c r="B40" s="155" t="s">
        <v>121</v>
      </c>
      <c r="C40" s="155" t="s">
        <v>122</v>
      </c>
      <c r="D40" s="78">
        <v>0</v>
      </c>
      <c r="E40" s="78">
        <v>0</v>
      </c>
      <c r="F40" s="78">
        <v>0</v>
      </c>
      <c r="G40" s="78">
        <v>0</v>
      </c>
      <c r="H40" s="78">
        <v>0</v>
      </c>
      <c r="I40" s="78">
        <v>0</v>
      </c>
      <c r="J40" s="78">
        <v>0</v>
      </c>
      <c r="K40" s="78">
        <v>0</v>
      </c>
      <c r="L40" s="78">
        <v>0</v>
      </c>
      <c r="M40" s="78">
        <v>0</v>
      </c>
      <c r="N40" s="78">
        <v>0</v>
      </c>
      <c r="O40" s="78">
        <v>0</v>
      </c>
      <c r="P40" s="78">
        <v>0</v>
      </c>
      <c r="Q40" s="78">
        <v>0</v>
      </c>
      <c r="R40" s="78">
        <v>0</v>
      </c>
      <c r="S40" s="78">
        <v>0</v>
      </c>
      <c r="T40" s="78">
        <v>0</v>
      </c>
      <c r="U40" s="78">
        <v>0</v>
      </c>
      <c r="V40" s="78">
        <v>0</v>
      </c>
      <c r="W40" s="78">
        <v>0</v>
      </c>
      <c r="X40" s="78">
        <v>0</v>
      </c>
      <c r="Y40" s="78">
        <v>0</v>
      </c>
      <c r="Z40" s="78">
        <v>0</v>
      </c>
      <c r="AA40" s="78">
        <v>0</v>
      </c>
      <c r="AB40" s="78">
        <v>0</v>
      </c>
      <c r="AC40" s="78">
        <v>0</v>
      </c>
      <c r="AD40" s="78">
        <v>0</v>
      </c>
      <c r="AE40" s="78">
        <v>0</v>
      </c>
      <c r="AF40" s="78">
        <v>0</v>
      </c>
      <c r="AG40" s="78">
        <v>0</v>
      </c>
      <c r="AH40" s="78">
        <v>19139027.40354</v>
      </c>
      <c r="AI40" s="78">
        <v>0</v>
      </c>
      <c r="AJ40" s="78">
        <v>0</v>
      </c>
      <c r="AK40" s="78">
        <v>0</v>
      </c>
      <c r="AL40" s="78">
        <v>0</v>
      </c>
      <c r="AM40" s="78">
        <v>0</v>
      </c>
      <c r="AN40" s="78">
        <v>0</v>
      </c>
      <c r="AO40" s="78">
        <v>0</v>
      </c>
      <c r="AP40" s="78">
        <v>0</v>
      </c>
      <c r="AQ40" s="78">
        <v>0</v>
      </c>
      <c r="AR40" s="78">
        <v>0</v>
      </c>
      <c r="AS40" s="78">
        <v>0</v>
      </c>
      <c r="AT40" s="78">
        <v>0</v>
      </c>
      <c r="AU40" s="78">
        <v>0</v>
      </c>
      <c r="AV40" s="78">
        <v>0</v>
      </c>
      <c r="AW40" s="78">
        <v>0</v>
      </c>
      <c r="AX40" s="78">
        <v>0</v>
      </c>
      <c r="AY40" s="78">
        <v>0</v>
      </c>
      <c r="AZ40" s="78">
        <v>0</v>
      </c>
      <c r="BA40" s="78">
        <v>0</v>
      </c>
      <c r="BB40" s="78">
        <v>0</v>
      </c>
      <c r="BC40" s="78">
        <v>0</v>
      </c>
      <c r="BD40" s="78">
        <v>0</v>
      </c>
      <c r="BE40" s="78">
        <v>0</v>
      </c>
      <c r="BF40" s="78">
        <v>19139027.40354</v>
      </c>
      <c r="BG40" s="78">
        <v>368273.2</v>
      </c>
      <c r="BH40" s="78">
        <v>19507300.60354</v>
      </c>
      <c r="BI40" s="78">
        <v>0</v>
      </c>
      <c r="BJ40" s="78">
        <v>0</v>
      </c>
      <c r="BK40" s="76">
        <v>0</v>
      </c>
      <c r="BL40" s="76">
        <v>0</v>
      </c>
      <c r="BM40" s="78">
        <v>191571.3959283396</v>
      </c>
      <c r="BN40" s="78">
        <v>0</v>
      </c>
      <c r="BO40" s="78">
        <v>19698871.999468338</v>
      </c>
      <c r="BP40" s="157"/>
      <c r="BQ40" s="138"/>
      <c r="BR40" s="24"/>
      <c r="BS40" s="137"/>
      <c r="BT40" s="137"/>
    </row>
    <row r="41" spans="1:72" x14ac:dyDescent="0.35">
      <c r="A41" s="155">
        <v>50</v>
      </c>
      <c r="B41" s="155" t="s">
        <v>123</v>
      </c>
      <c r="C41" s="155" t="s">
        <v>124</v>
      </c>
      <c r="D41" s="78">
        <v>0</v>
      </c>
      <c r="E41" s="78">
        <v>0</v>
      </c>
      <c r="F41" s="78">
        <v>0</v>
      </c>
      <c r="G41" s="78">
        <v>0</v>
      </c>
      <c r="H41" s="78">
        <v>0</v>
      </c>
      <c r="I41" s="78">
        <v>0</v>
      </c>
      <c r="J41" s="78">
        <v>0</v>
      </c>
      <c r="K41" s="78">
        <v>0</v>
      </c>
      <c r="L41" s="78">
        <v>0</v>
      </c>
      <c r="M41" s="78">
        <v>0</v>
      </c>
      <c r="N41" s="78">
        <v>0</v>
      </c>
      <c r="O41" s="78">
        <v>0</v>
      </c>
      <c r="P41" s="78">
        <v>0</v>
      </c>
      <c r="Q41" s="78">
        <v>0</v>
      </c>
      <c r="R41" s="78">
        <v>0</v>
      </c>
      <c r="S41" s="78">
        <v>0</v>
      </c>
      <c r="T41" s="78">
        <v>0</v>
      </c>
      <c r="U41" s="78">
        <v>0</v>
      </c>
      <c r="V41" s="78">
        <v>0</v>
      </c>
      <c r="W41" s="78">
        <v>0</v>
      </c>
      <c r="X41" s="78">
        <v>0</v>
      </c>
      <c r="Y41" s="78">
        <v>0</v>
      </c>
      <c r="Z41" s="78">
        <v>0</v>
      </c>
      <c r="AA41" s="78">
        <v>0</v>
      </c>
      <c r="AB41" s="78">
        <v>0</v>
      </c>
      <c r="AC41" s="78">
        <v>0</v>
      </c>
      <c r="AD41" s="78">
        <v>0</v>
      </c>
      <c r="AE41" s="78">
        <v>0</v>
      </c>
      <c r="AF41" s="78">
        <v>0</v>
      </c>
      <c r="AG41" s="78">
        <v>0</v>
      </c>
      <c r="AH41" s="78">
        <v>0</v>
      </c>
      <c r="AI41" s="78">
        <v>918549.99018170428</v>
      </c>
      <c r="AJ41" s="78">
        <v>0</v>
      </c>
      <c r="AK41" s="78">
        <v>0</v>
      </c>
      <c r="AL41" s="78">
        <v>0</v>
      </c>
      <c r="AM41" s="78">
        <v>0</v>
      </c>
      <c r="AN41" s="78">
        <v>0</v>
      </c>
      <c r="AO41" s="78">
        <v>0</v>
      </c>
      <c r="AP41" s="78">
        <v>0</v>
      </c>
      <c r="AQ41" s="78">
        <v>0</v>
      </c>
      <c r="AR41" s="78">
        <v>0</v>
      </c>
      <c r="AS41" s="78">
        <v>0</v>
      </c>
      <c r="AT41" s="78">
        <v>0</v>
      </c>
      <c r="AU41" s="78">
        <v>0</v>
      </c>
      <c r="AV41" s="78">
        <v>0</v>
      </c>
      <c r="AW41" s="78">
        <v>0</v>
      </c>
      <c r="AX41" s="78">
        <v>0</v>
      </c>
      <c r="AY41" s="78">
        <v>0</v>
      </c>
      <c r="AZ41" s="78">
        <v>0</v>
      </c>
      <c r="BA41" s="78">
        <v>0</v>
      </c>
      <c r="BB41" s="78">
        <v>0</v>
      </c>
      <c r="BC41" s="78">
        <v>0</v>
      </c>
      <c r="BD41" s="78">
        <v>0</v>
      </c>
      <c r="BE41" s="78">
        <v>0</v>
      </c>
      <c r="BF41" s="78">
        <v>918549.99018170428</v>
      </c>
      <c r="BG41" s="78">
        <v>0</v>
      </c>
      <c r="BH41" s="78">
        <v>918549.99018170428</v>
      </c>
      <c r="BI41" s="78">
        <v>-627675.82662416447</v>
      </c>
      <c r="BJ41" s="78">
        <v>0</v>
      </c>
      <c r="BK41" s="76">
        <v>0</v>
      </c>
      <c r="BL41" s="76">
        <v>0</v>
      </c>
      <c r="BM41" s="78">
        <v>13508.331313183342</v>
      </c>
      <c r="BN41" s="78">
        <v>13580.930928017335</v>
      </c>
      <c r="BO41" s="78">
        <v>290801.5639427058</v>
      </c>
      <c r="BP41" s="157"/>
      <c r="BQ41" s="138"/>
      <c r="BR41" s="24"/>
      <c r="BS41" s="137"/>
      <c r="BT41" s="137"/>
    </row>
    <row r="42" spans="1:72" x14ac:dyDescent="0.35">
      <c r="A42" s="155">
        <v>51</v>
      </c>
      <c r="B42" s="155" t="s">
        <v>125</v>
      </c>
      <c r="C42" s="155" t="s">
        <v>126</v>
      </c>
      <c r="D42" s="78">
        <v>0</v>
      </c>
      <c r="E42" s="78">
        <v>0</v>
      </c>
      <c r="F42" s="78">
        <v>0</v>
      </c>
      <c r="G42" s="78">
        <v>0</v>
      </c>
      <c r="H42" s="78">
        <v>0</v>
      </c>
      <c r="I42" s="78">
        <v>0</v>
      </c>
      <c r="J42" s="78">
        <v>0</v>
      </c>
      <c r="K42" s="78">
        <v>0</v>
      </c>
      <c r="L42" s="78">
        <v>0</v>
      </c>
      <c r="M42" s="78">
        <v>0</v>
      </c>
      <c r="N42" s="78">
        <v>0</v>
      </c>
      <c r="O42" s="78">
        <v>0</v>
      </c>
      <c r="P42" s="78">
        <v>0</v>
      </c>
      <c r="Q42" s="78">
        <v>0</v>
      </c>
      <c r="R42" s="78">
        <v>0</v>
      </c>
      <c r="S42" s="78">
        <v>0</v>
      </c>
      <c r="T42" s="78">
        <v>0</v>
      </c>
      <c r="U42" s="78">
        <v>0</v>
      </c>
      <c r="V42" s="78">
        <v>0</v>
      </c>
      <c r="W42" s="78">
        <v>0</v>
      </c>
      <c r="X42" s="78">
        <v>0</v>
      </c>
      <c r="Y42" s="78">
        <v>0</v>
      </c>
      <c r="Z42" s="78">
        <v>0</v>
      </c>
      <c r="AA42" s="78">
        <v>0</v>
      </c>
      <c r="AB42" s="78">
        <v>0</v>
      </c>
      <c r="AC42" s="78">
        <v>0</v>
      </c>
      <c r="AD42" s="78">
        <v>0</v>
      </c>
      <c r="AE42" s="78">
        <v>0</v>
      </c>
      <c r="AF42" s="78">
        <v>0</v>
      </c>
      <c r="AG42" s="78">
        <v>0</v>
      </c>
      <c r="AH42" s="78">
        <v>0</v>
      </c>
      <c r="AI42" s="78">
        <v>0</v>
      </c>
      <c r="AJ42" s="78">
        <v>5175733.9431058234</v>
      </c>
      <c r="AK42" s="78">
        <v>0</v>
      </c>
      <c r="AL42" s="78">
        <v>0</v>
      </c>
      <c r="AM42" s="78">
        <v>0</v>
      </c>
      <c r="AN42" s="78">
        <v>0</v>
      </c>
      <c r="AO42" s="78">
        <v>0</v>
      </c>
      <c r="AP42" s="78">
        <v>0</v>
      </c>
      <c r="AQ42" s="78">
        <v>0</v>
      </c>
      <c r="AR42" s="78">
        <v>0</v>
      </c>
      <c r="AS42" s="78">
        <v>0</v>
      </c>
      <c r="AT42" s="78">
        <v>0</v>
      </c>
      <c r="AU42" s="78">
        <v>0</v>
      </c>
      <c r="AV42" s="78">
        <v>0</v>
      </c>
      <c r="AW42" s="78">
        <v>0</v>
      </c>
      <c r="AX42" s="78">
        <v>0</v>
      </c>
      <c r="AY42" s="78">
        <v>0</v>
      </c>
      <c r="AZ42" s="78">
        <v>0</v>
      </c>
      <c r="BA42" s="78">
        <v>0</v>
      </c>
      <c r="BB42" s="78">
        <v>0</v>
      </c>
      <c r="BC42" s="78">
        <v>0</v>
      </c>
      <c r="BD42" s="78">
        <v>0</v>
      </c>
      <c r="BE42" s="78">
        <v>0</v>
      </c>
      <c r="BF42" s="78">
        <v>5175733.9431058234</v>
      </c>
      <c r="BG42" s="78">
        <v>0</v>
      </c>
      <c r="BH42" s="78">
        <v>5175733.9431058234</v>
      </c>
      <c r="BI42" s="78">
        <v>0</v>
      </c>
      <c r="BJ42" s="78">
        <v>-5003209.4783356292</v>
      </c>
      <c r="BK42" s="76">
        <v>0</v>
      </c>
      <c r="BL42" s="76">
        <v>0</v>
      </c>
      <c r="BM42" s="78">
        <v>2556.4950327123056</v>
      </c>
      <c r="BN42" s="78">
        <v>0</v>
      </c>
      <c r="BO42" s="78">
        <v>175080.95980290644</v>
      </c>
      <c r="BP42" s="157"/>
      <c r="BQ42" s="138"/>
      <c r="BR42" s="24"/>
      <c r="BS42" s="137"/>
      <c r="BT42" s="137"/>
    </row>
    <row r="43" spans="1:72" x14ac:dyDescent="0.35">
      <c r="A43" s="155">
        <v>52</v>
      </c>
      <c r="B43" s="155" t="s">
        <v>127</v>
      </c>
      <c r="C43" s="155" t="s">
        <v>128</v>
      </c>
      <c r="D43" s="78">
        <v>0</v>
      </c>
      <c r="E43" s="78">
        <v>0</v>
      </c>
      <c r="F43" s="78">
        <v>0</v>
      </c>
      <c r="G43" s="78">
        <v>0</v>
      </c>
      <c r="H43" s="78">
        <v>0</v>
      </c>
      <c r="I43" s="78">
        <v>0</v>
      </c>
      <c r="J43" s="78">
        <v>0</v>
      </c>
      <c r="K43" s="78">
        <v>0</v>
      </c>
      <c r="L43" s="78">
        <v>0</v>
      </c>
      <c r="M43" s="78">
        <v>0</v>
      </c>
      <c r="N43" s="78">
        <v>0</v>
      </c>
      <c r="O43" s="78">
        <v>0</v>
      </c>
      <c r="P43" s="78">
        <v>0</v>
      </c>
      <c r="Q43" s="78">
        <v>0</v>
      </c>
      <c r="R43" s="78">
        <v>0</v>
      </c>
      <c r="S43" s="78">
        <v>0</v>
      </c>
      <c r="T43" s="78">
        <v>0</v>
      </c>
      <c r="U43" s="78">
        <v>0</v>
      </c>
      <c r="V43" s="78">
        <v>0</v>
      </c>
      <c r="W43" s="78">
        <v>0</v>
      </c>
      <c r="X43" s="78">
        <v>0</v>
      </c>
      <c r="Y43" s="78">
        <v>0</v>
      </c>
      <c r="Z43" s="78">
        <v>0</v>
      </c>
      <c r="AA43" s="78">
        <v>0</v>
      </c>
      <c r="AB43" s="78">
        <v>0</v>
      </c>
      <c r="AC43" s="78">
        <v>0</v>
      </c>
      <c r="AD43" s="78">
        <v>0</v>
      </c>
      <c r="AE43" s="78">
        <v>0</v>
      </c>
      <c r="AF43" s="78">
        <v>0</v>
      </c>
      <c r="AG43" s="78">
        <v>0</v>
      </c>
      <c r="AH43" s="78">
        <v>0</v>
      </c>
      <c r="AI43" s="78">
        <v>0</v>
      </c>
      <c r="AJ43" s="78">
        <v>0</v>
      </c>
      <c r="AK43" s="78">
        <v>872878.58199233597</v>
      </c>
      <c r="AL43" s="78">
        <v>0</v>
      </c>
      <c r="AM43" s="78">
        <v>0</v>
      </c>
      <c r="AN43" s="78">
        <v>0</v>
      </c>
      <c r="AO43" s="78">
        <v>0</v>
      </c>
      <c r="AP43" s="78">
        <v>0</v>
      </c>
      <c r="AQ43" s="78">
        <v>0</v>
      </c>
      <c r="AR43" s="78">
        <v>0</v>
      </c>
      <c r="AS43" s="78">
        <v>0</v>
      </c>
      <c r="AT43" s="78">
        <v>0</v>
      </c>
      <c r="AU43" s="78">
        <v>0</v>
      </c>
      <c r="AV43" s="78">
        <v>0</v>
      </c>
      <c r="AW43" s="78">
        <v>0</v>
      </c>
      <c r="AX43" s="78">
        <v>0</v>
      </c>
      <c r="AY43" s="78">
        <v>0</v>
      </c>
      <c r="AZ43" s="78">
        <v>0</v>
      </c>
      <c r="BA43" s="78">
        <v>0</v>
      </c>
      <c r="BB43" s="78">
        <v>0</v>
      </c>
      <c r="BC43" s="78">
        <v>0</v>
      </c>
      <c r="BD43" s="78">
        <v>0</v>
      </c>
      <c r="BE43" s="78">
        <v>0</v>
      </c>
      <c r="BF43" s="78">
        <v>872878.58199233597</v>
      </c>
      <c r="BG43" s="78">
        <v>0</v>
      </c>
      <c r="BH43" s="78">
        <v>872878.58199233597</v>
      </c>
      <c r="BI43" s="78">
        <v>0</v>
      </c>
      <c r="BJ43" s="78">
        <v>0</v>
      </c>
      <c r="BK43" s="76">
        <v>-855421.01035248919</v>
      </c>
      <c r="BL43" s="76">
        <v>0</v>
      </c>
      <c r="BM43" s="78">
        <v>13059.938295607282</v>
      </c>
      <c r="BN43" s="78">
        <v>0</v>
      </c>
      <c r="BO43" s="78">
        <v>30517.509935454058</v>
      </c>
      <c r="BP43" s="157"/>
      <c r="BQ43" s="138"/>
      <c r="BR43" s="24"/>
      <c r="BS43" s="137"/>
      <c r="BT43" s="137"/>
    </row>
    <row r="44" spans="1:72" x14ac:dyDescent="0.35">
      <c r="A44" s="155">
        <v>55</v>
      </c>
      <c r="B44" s="155" t="s">
        <v>130</v>
      </c>
      <c r="C44" s="155" t="s">
        <v>131</v>
      </c>
      <c r="D44" s="78">
        <v>0</v>
      </c>
      <c r="E44" s="78">
        <v>0</v>
      </c>
      <c r="F44" s="78">
        <v>0</v>
      </c>
      <c r="G44" s="78">
        <v>0</v>
      </c>
      <c r="H44" s="78">
        <v>0</v>
      </c>
      <c r="I44" s="78">
        <v>0</v>
      </c>
      <c r="J44" s="78">
        <v>0</v>
      </c>
      <c r="K44" s="78">
        <v>0</v>
      </c>
      <c r="L44" s="78">
        <v>0</v>
      </c>
      <c r="M44" s="78">
        <v>0</v>
      </c>
      <c r="N44" s="78">
        <v>0</v>
      </c>
      <c r="O44" s="78">
        <v>0</v>
      </c>
      <c r="P44" s="78">
        <v>0</v>
      </c>
      <c r="Q44" s="78">
        <v>0</v>
      </c>
      <c r="R44" s="78">
        <v>0</v>
      </c>
      <c r="S44" s="78">
        <v>0</v>
      </c>
      <c r="T44" s="78">
        <v>0</v>
      </c>
      <c r="U44" s="78">
        <v>0</v>
      </c>
      <c r="V44" s="78">
        <v>0</v>
      </c>
      <c r="W44" s="78">
        <v>0</v>
      </c>
      <c r="X44" s="78">
        <v>0</v>
      </c>
      <c r="Y44" s="78">
        <v>0</v>
      </c>
      <c r="Z44" s="78">
        <v>0</v>
      </c>
      <c r="AA44" s="78">
        <v>0</v>
      </c>
      <c r="AB44" s="78">
        <v>0</v>
      </c>
      <c r="AC44" s="78">
        <v>0</v>
      </c>
      <c r="AD44" s="78">
        <v>0</v>
      </c>
      <c r="AE44" s="78">
        <v>0</v>
      </c>
      <c r="AF44" s="78">
        <v>0</v>
      </c>
      <c r="AG44" s="78">
        <v>0</v>
      </c>
      <c r="AH44" s="78">
        <v>0</v>
      </c>
      <c r="AI44" s="78">
        <v>0</v>
      </c>
      <c r="AJ44" s="78">
        <v>0</v>
      </c>
      <c r="AK44" s="78">
        <v>0</v>
      </c>
      <c r="AL44" s="78">
        <v>2601710.1066835951</v>
      </c>
      <c r="AM44" s="78">
        <v>0</v>
      </c>
      <c r="AN44" s="78">
        <v>0</v>
      </c>
      <c r="AO44" s="78">
        <v>0</v>
      </c>
      <c r="AP44" s="78">
        <v>0</v>
      </c>
      <c r="AQ44" s="78">
        <v>0</v>
      </c>
      <c r="AR44" s="78">
        <v>0</v>
      </c>
      <c r="AS44" s="78">
        <v>0</v>
      </c>
      <c r="AT44" s="78">
        <v>0</v>
      </c>
      <c r="AU44" s="78">
        <v>0</v>
      </c>
      <c r="AV44" s="78">
        <v>0</v>
      </c>
      <c r="AW44" s="78">
        <v>0</v>
      </c>
      <c r="AX44" s="78">
        <v>0</v>
      </c>
      <c r="AY44" s="78">
        <v>0</v>
      </c>
      <c r="AZ44" s="78">
        <v>0</v>
      </c>
      <c r="BA44" s="78">
        <v>0</v>
      </c>
      <c r="BB44" s="78">
        <v>0</v>
      </c>
      <c r="BC44" s="78">
        <v>0</v>
      </c>
      <c r="BD44" s="78">
        <v>0</v>
      </c>
      <c r="BE44" s="78">
        <v>0</v>
      </c>
      <c r="BF44" s="78">
        <v>2601710.1066835951</v>
      </c>
      <c r="BG44" s="78">
        <v>10960.081512104158</v>
      </c>
      <c r="BH44" s="78">
        <v>2612670.1881956994</v>
      </c>
      <c r="BI44" s="78">
        <v>0</v>
      </c>
      <c r="BJ44" s="78">
        <v>0</v>
      </c>
      <c r="BK44" s="76">
        <v>0</v>
      </c>
      <c r="BL44" s="76">
        <v>0</v>
      </c>
      <c r="BM44" s="78">
        <v>14460.633092371549</v>
      </c>
      <c r="BN44" s="78">
        <v>0</v>
      </c>
      <c r="BO44" s="78">
        <v>2627130.8212880711</v>
      </c>
      <c r="BP44" s="157"/>
      <c r="BQ44" s="138"/>
      <c r="BR44" s="24"/>
      <c r="BS44" s="137"/>
      <c r="BT44" s="137"/>
    </row>
    <row r="45" spans="1:72" x14ac:dyDescent="0.35">
      <c r="A45" s="155">
        <v>60</v>
      </c>
      <c r="B45" s="155" t="s">
        <v>133</v>
      </c>
      <c r="C45" s="155" t="s">
        <v>134</v>
      </c>
      <c r="D45" s="78">
        <v>0</v>
      </c>
      <c r="E45" s="78">
        <v>0</v>
      </c>
      <c r="F45" s="78">
        <v>0</v>
      </c>
      <c r="G45" s="78">
        <v>0</v>
      </c>
      <c r="H45" s="78">
        <v>0</v>
      </c>
      <c r="I45" s="78">
        <v>0</v>
      </c>
      <c r="J45" s="78">
        <v>0</v>
      </c>
      <c r="K45" s="78">
        <v>0</v>
      </c>
      <c r="L45" s="78">
        <v>0</v>
      </c>
      <c r="M45" s="78">
        <v>0</v>
      </c>
      <c r="N45" s="78">
        <v>0</v>
      </c>
      <c r="O45" s="78">
        <v>0</v>
      </c>
      <c r="P45" s="78">
        <v>0</v>
      </c>
      <c r="Q45" s="78">
        <v>0</v>
      </c>
      <c r="R45" s="78">
        <v>0</v>
      </c>
      <c r="S45" s="78">
        <v>0</v>
      </c>
      <c r="T45" s="78">
        <v>0</v>
      </c>
      <c r="U45" s="78">
        <v>0</v>
      </c>
      <c r="V45" s="78">
        <v>0</v>
      </c>
      <c r="W45" s="78">
        <v>0</v>
      </c>
      <c r="X45" s="78">
        <v>0</v>
      </c>
      <c r="Y45" s="78">
        <v>0</v>
      </c>
      <c r="Z45" s="78">
        <v>0</v>
      </c>
      <c r="AA45" s="78">
        <v>0</v>
      </c>
      <c r="AB45" s="78">
        <v>0</v>
      </c>
      <c r="AC45" s="78">
        <v>0</v>
      </c>
      <c r="AD45" s="78">
        <v>0</v>
      </c>
      <c r="AE45" s="78">
        <v>0</v>
      </c>
      <c r="AF45" s="78">
        <v>0</v>
      </c>
      <c r="AG45" s="78">
        <v>0</v>
      </c>
      <c r="AH45" s="78">
        <v>0</v>
      </c>
      <c r="AI45" s="78">
        <v>0</v>
      </c>
      <c r="AJ45" s="78">
        <v>0</v>
      </c>
      <c r="AK45" s="78">
        <v>0</v>
      </c>
      <c r="AL45" s="78">
        <v>0</v>
      </c>
      <c r="AM45" s="78">
        <v>4348679.428964613</v>
      </c>
      <c r="AN45" s="78">
        <v>0</v>
      </c>
      <c r="AO45" s="78">
        <v>0</v>
      </c>
      <c r="AP45" s="78">
        <v>0</v>
      </c>
      <c r="AQ45" s="78">
        <v>0</v>
      </c>
      <c r="AR45" s="78">
        <v>0</v>
      </c>
      <c r="AS45" s="78">
        <v>0</v>
      </c>
      <c r="AT45" s="78">
        <v>0</v>
      </c>
      <c r="AU45" s="78">
        <v>0</v>
      </c>
      <c r="AV45" s="78">
        <v>0</v>
      </c>
      <c r="AW45" s="78">
        <v>0</v>
      </c>
      <c r="AX45" s="78">
        <v>0</v>
      </c>
      <c r="AY45" s="78">
        <v>0</v>
      </c>
      <c r="AZ45" s="78">
        <v>0</v>
      </c>
      <c r="BA45" s="78">
        <v>0</v>
      </c>
      <c r="BB45" s="78">
        <v>0</v>
      </c>
      <c r="BC45" s="78">
        <v>0</v>
      </c>
      <c r="BD45" s="78">
        <v>0</v>
      </c>
      <c r="BE45" s="78">
        <v>0</v>
      </c>
      <c r="BF45" s="78">
        <v>4348679.428964613</v>
      </c>
      <c r="BG45" s="78">
        <v>37785.667742202939</v>
      </c>
      <c r="BH45" s="78">
        <v>4386465.096706816</v>
      </c>
      <c r="BI45" s="78">
        <v>0</v>
      </c>
      <c r="BJ45" s="78">
        <v>0</v>
      </c>
      <c r="BK45" s="76">
        <v>0</v>
      </c>
      <c r="BL45" s="76">
        <v>-1604926.3244159101</v>
      </c>
      <c r="BM45" s="78">
        <v>151235.58550572657</v>
      </c>
      <c r="BN45" s="78">
        <v>6477.3516725676945</v>
      </c>
      <c r="BO45" s="78">
        <v>2926297.0061240648</v>
      </c>
      <c r="BP45" s="157"/>
      <c r="BQ45" s="138"/>
      <c r="BR45" s="24"/>
      <c r="BS45" s="137"/>
      <c r="BT45" s="137"/>
    </row>
    <row r="46" spans="1:72" x14ac:dyDescent="0.35">
      <c r="A46" s="155">
        <v>61</v>
      </c>
      <c r="B46" s="155" t="s">
        <v>136</v>
      </c>
      <c r="C46" s="155" t="s">
        <v>137</v>
      </c>
      <c r="D46" s="78">
        <v>0</v>
      </c>
      <c r="E46" s="78">
        <v>0</v>
      </c>
      <c r="F46" s="78">
        <v>0</v>
      </c>
      <c r="G46" s="78">
        <v>0</v>
      </c>
      <c r="H46" s="78">
        <v>0</v>
      </c>
      <c r="I46" s="78">
        <v>0</v>
      </c>
      <c r="J46" s="78">
        <v>0</v>
      </c>
      <c r="K46" s="78">
        <v>0</v>
      </c>
      <c r="L46" s="78">
        <v>0</v>
      </c>
      <c r="M46" s="78">
        <v>0</v>
      </c>
      <c r="N46" s="78">
        <v>0</v>
      </c>
      <c r="O46" s="78">
        <v>0</v>
      </c>
      <c r="P46" s="78">
        <v>0</v>
      </c>
      <c r="Q46" s="78">
        <v>0</v>
      </c>
      <c r="R46" s="78">
        <v>0</v>
      </c>
      <c r="S46" s="78">
        <v>0</v>
      </c>
      <c r="T46" s="78">
        <v>0</v>
      </c>
      <c r="U46" s="78">
        <v>0</v>
      </c>
      <c r="V46" s="78">
        <v>0</v>
      </c>
      <c r="W46" s="78">
        <v>0</v>
      </c>
      <c r="X46" s="78">
        <v>0</v>
      </c>
      <c r="Y46" s="78">
        <v>0</v>
      </c>
      <c r="Z46" s="78">
        <v>0</v>
      </c>
      <c r="AA46" s="78">
        <v>0</v>
      </c>
      <c r="AB46" s="78">
        <v>0</v>
      </c>
      <c r="AC46" s="78">
        <v>0</v>
      </c>
      <c r="AD46" s="78">
        <v>0</v>
      </c>
      <c r="AE46" s="78">
        <v>0</v>
      </c>
      <c r="AF46" s="78">
        <v>0</v>
      </c>
      <c r="AG46" s="78">
        <v>0</v>
      </c>
      <c r="AH46" s="78">
        <v>0</v>
      </c>
      <c r="AI46" s="78">
        <v>0</v>
      </c>
      <c r="AJ46" s="78">
        <v>0</v>
      </c>
      <c r="AK46" s="78">
        <v>0</v>
      </c>
      <c r="AL46" s="78">
        <v>0</v>
      </c>
      <c r="AM46" s="78">
        <v>0</v>
      </c>
      <c r="AN46" s="78">
        <v>0</v>
      </c>
      <c r="AO46" s="78">
        <v>0</v>
      </c>
      <c r="AP46" s="78">
        <v>0</v>
      </c>
      <c r="AQ46" s="78">
        <v>0</v>
      </c>
      <c r="AR46" s="78">
        <v>0</v>
      </c>
      <c r="AS46" s="78">
        <v>0</v>
      </c>
      <c r="AT46" s="78">
        <v>0</v>
      </c>
      <c r="AU46" s="78">
        <v>0</v>
      </c>
      <c r="AV46" s="78">
        <v>0</v>
      </c>
      <c r="AW46" s="78">
        <v>0</v>
      </c>
      <c r="AX46" s="78">
        <v>0</v>
      </c>
      <c r="AY46" s="78">
        <v>0</v>
      </c>
      <c r="AZ46" s="78">
        <v>0</v>
      </c>
      <c r="BA46" s="78">
        <v>0</v>
      </c>
      <c r="BB46" s="78">
        <v>0</v>
      </c>
      <c r="BC46" s="78">
        <v>0</v>
      </c>
      <c r="BD46" s="78">
        <v>0</v>
      </c>
      <c r="BE46" s="78">
        <v>0</v>
      </c>
      <c r="BF46" s="78">
        <v>0</v>
      </c>
      <c r="BG46" s="78">
        <v>0</v>
      </c>
      <c r="BH46" s="78">
        <v>0</v>
      </c>
      <c r="BI46" s="78">
        <v>0</v>
      </c>
      <c r="BJ46" s="78">
        <v>0</v>
      </c>
      <c r="BK46" s="76">
        <v>0</v>
      </c>
      <c r="BL46" s="76">
        <v>0</v>
      </c>
      <c r="BM46" s="78">
        <v>0</v>
      </c>
      <c r="BN46" s="78">
        <v>0</v>
      </c>
      <c r="BO46" s="78">
        <v>0</v>
      </c>
      <c r="BP46" s="157"/>
      <c r="BQ46" s="138"/>
      <c r="BR46" s="24"/>
      <c r="BS46" s="137"/>
      <c r="BT46" s="137"/>
    </row>
    <row r="47" spans="1:72" x14ac:dyDescent="0.35">
      <c r="A47" s="155">
        <v>62</v>
      </c>
      <c r="B47" s="155" t="s">
        <v>139</v>
      </c>
      <c r="C47" s="155" t="s">
        <v>140</v>
      </c>
      <c r="D47" s="78">
        <v>0</v>
      </c>
      <c r="E47" s="78">
        <v>0</v>
      </c>
      <c r="F47" s="78">
        <v>0</v>
      </c>
      <c r="G47" s="78">
        <v>0</v>
      </c>
      <c r="H47" s="78">
        <v>0</v>
      </c>
      <c r="I47" s="78">
        <v>0</v>
      </c>
      <c r="J47" s="78">
        <v>0</v>
      </c>
      <c r="K47" s="78">
        <v>0</v>
      </c>
      <c r="L47" s="78">
        <v>0</v>
      </c>
      <c r="M47" s="78">
        <v>0</v>
      </c>
      <c r="N47" s="78">
        <v>0</v>
      </c>
      <c r="O47" s="78">
        <v>0</v>
      </c>
      <c r="P47" s="78">
        <v>0</v>
      </c>
      <c r="Q47" s="78">
        <v>0</v>
      </c>
      <c r="R47" s="78">
        <v>0</v>
      </c>
      <c r="S47" s="78">
        <v>0</v>
      </c>
      <c r="T47" s="78">
        <v>0</v>
      </c>
      <c r="U47" s="78">
        <v>0</v>
      </c>
      <c r="V47" s="78">
        <v>0</v>
      </c>
      <c r="W47" s="78">
        <v>0</v>
      </c>
      <c r="X47" s="78">
        <v>0</v>
      </c>
      <c r="Y47" s="78">
        <v>0</v>
      </c>
      <c r="Z47" s="78">
        <v>0</v>
      </c>
      <c r="AA47" s="78">
        <v>0</v>
      </c>
      <c r="AB47" s="78">
        <v>0</v>
      </c>
      <c r="AC47" s="78">
        <v>0</v>
      </c>
      <c r="AD47" s="78">
        <v>0</v>
      </c>
      <c r="AE47" s="78">
        <v>0</v>
      </c>
      <c r="AF47" s="78">
        <v>0</v>
      </c>
      <c r="AG47" s="78">
        <v>0</v>
      </c>
      <c r="AH47" s="78">
        <v>0</v>
      </c>
      <c r="AI47" s="78">
        <v>0</v>
      </c>
      <c r="AJ47" s="78">
        <v>0</v>
      </c>
      <c r="AK47" s="78">
        <v>0</v>
      </c>
      <c r="AL47" s="78">
        <v>0</v>
      </c>
      <c r="AM47" s="78">
        <v>0</v>
      </c>
      <c r="AN47" s="78">
        <v>0</v>
      </c>
      <c r="AO47" s="78">
        <v>1192326.7021365957</v>
      </c>
      <c r="AP47" s="78">
        <v>0</v>
      </c>
      <c r="AQ47" s="78">
        <v>0</v>
      </c>
      <c r="AR47" s="78">
        <v>0</v>
      </c>
      <c r="AS47" s="78">
        <v>0</v>
      </c>
      <c r="AT47" s="78">
        <v>0</v>
      </c>
      <c r="AU47" s="78">
        <v>0</v>
      </c>
      <c r="AV47" s="78">
        <v>0</v>
      </c>
      <c r="AW47" s="78">
        <v>0</v>
      </c>
      <c r="AX47" s="78">
        <v>0</v>
      </c>
      <c r="AY47" s="78">
        <v>0</v>
      </c>
      <c r="AZ47" s="78">
        <v>0</v>
      </c>
      <c r="BA47" s="78">
        <v>0</v>
      </c>
      <c r="BB47" s="78">
        <v>0</v>
      </c>
      <c r="BC47" s="78">
        <v>0</v>
      </c>
      <c r="BD47" s="78">
        <v>0</v>
      </c>
      <c r="BE47" s="78">
        <v>0</v>
      </c>
      <c r="BF47" s="78">
        <v>1192326.7021365957</v>
      </c>
      <c r="BG47" s="78">
        <v>1454171.4381163889</v>
      </c>
      <c r="BH47" s="78">
        <v>2646498.1402529846</v>
      </c>
      <c r="BI47" s="78">
        <v>0</v>
      </c>
      <c r="BJ47" s="78">
        <v>0</v>
      </c>
      <c r="BK47" s="76">
        <v>0</v>
      </c>
      <c r="BL47" s="76">
        <v>-102442.1058137815</v>
      </c>
      <c r="BM47" s="78">
        <v>46998.048238194526</v>
      </c>
      <c r="BN47" s="78">
        <v>1525.5750125873512</v>
      </c>
      <c r="BO47" s="78">
        <v>2589528.5076648104</v>
      </c>
      <c r="BP47" s="157"/>
      <c r="BQ47" s="138"/>
      <c r="BR47" s="24"/>
      <c r="BS47" s="137"/>
      <c r="BT47" s="137"/>
    </row>
    <row r="48" spans="1:72" x14ac:dyDescent="0.35">
      <c r="A48" s="155">
        <v>63</v>
      </c>
      <c r="B48" s="155" t="s">
        <v>142</v>
      </c>
      <c r="C48" s="155" t="s">
        <v>143</v>
      </c>
      <c r="D48" s="78">
        <v>0</v>
      </c>
      <c r="E48" s="78">
        <v>0</v>
      </c>
      <c r="F48" s="78">
        <v>0</v>
      </c>
      <c r="G48" s="78">
        <v>0</v>
      </c>
      <c r="H48" s="78">
        <v>0</v>
      </c>
      <c r="I48" s="78">
        <v>0</v>
      </c>
      <c r="J48" s="78">
        <v>0</v>
      </c>
      <c r="K48" s="78">
        <v>0</v>
      </c>
      <c r="L48" s="78">
        <v>0</v>
      </c>
      <c r="M48" s="78">
        <v>0</v>
      </c>
      <c r="N48" s="78">
        <v>0</v>
      </c>
      <c r="O48" s="78">
        <v>0</v>
      </c>
      <c r="P48" s="78">
        <v>0</v>
      </c>
      <c r="Q48" s="78">
        <v>0</v>
      </c>
      <c r="R48" s="78">
        <v>0</v>
      </c>
      <c r="S48" s="78">
        <v>0</v>
      </c>
      <c r="T48" s="78">
        <v>0</v>
      </c>
      <c r="U48" s="78">
        <v>0</v>
      </c>
      <c r="V48" s="78">
        <v>0</v>
      </c>
      <c r="W48" s="78">
        <v>0</v>
      </c>
      <c r="X48" s="78">
        <v>0</v>
      </c>
      <c r="Y48" s="78">
        <v>0</v>
      </c>
      <c r="Z48" s="78">
        <v>0</v>
      </c>
      <c r="AA48" s="78">
        <v>0</v>
      </c>
      <c r="AB48" s="78">
        <v>0</v>
      </c>
      <c r="AC48" s="78">
        <v>0</v>
      </c>
      <c r="AD48" s="78">
        <v>0</v>
      </c>
      <c r="AE48" s="78">
        <v>0</v>
      </c>
      <c r="AF48" s="78">
        <v>0</v>
      </c>
      <c r="AG48" s="78">
        <v>0</v>
      </c>
      <c r="AH48" s="78">
        <v>0</v>
      </c>
      <c r="AI48" s="78">
        <v>0</v>
      </c>
      <c r="AJ48" s="78">
        <v>0</v>
      </c>
      <c r="AK48" s="78">
        <v>0</v>
      </c>
      <c r="AL48" s="78">
        <v>0</v>
      </c>
      <c r="AM48" s="78">
        <v>0</v>
      </c>
      <c r="AN48" s="78">
        <v>0</v>
      </c>
      <c r="AO48" s="78">
        <v>0</v>
      </c>
      <c r="AP48" s="78">
        <v>713753.42540270847</v>
      </c>
      <c r="AQ48" s="78">
        <v>0</v>
      </c>
      <c r="AR48" s="78">
        <v>0</v>
      </c>
      <c r="AS48" s="78">
        <v>0</v>
      </c>
      <c r="AT48" s="78">
        <v>0</v>
      </c>
      <c r="AU48" s="78">
        <v>0</v>
      </c>
      <c r="AV48" s="78">
        <v>0</v>
      </c>
      <c r="AW48" s="78">
        <v>0</v>
      </c>
      <c r="AX48" s="78">
        <v>0</v>
      </c>
      <c r="AY48" s="78">
        <v>0</v>
      </c>
      <c r="AZ48" s="78">
        <v>0</v>
      </c>
      <c r="BA48" s="78">
        <v>0</v>
      </c>
      <c r="BB48" s="78">
        <v>0</v>
      </c>
      <c r="BC48" s="78">
        <v>0</v>
      </c>
      <c r="BD48" s="78">
        <v>0</v>
      </c>
      <c r="BE48" s="78">
        <v>0</v>
      </c>
      <c r="BF48" s="78">
        <v>713753.42540270847</v>
      </c>
      <c r="BG48" s="78">
        <v>750937.94766140811</v>
      </c>
      <c r="BH48" s="78">
        <v>1464691.3730641166</v>
      </c>
      <c r="BI48" s="78">
        <v>0</v>
      </c>
      <c r="BJ48" s="78">
        <v>0</v>
      </c>
      <c r="BK48" s="76">
        <v>0</v>
      </c>
      <c r="BL48" s="76">
        <v>0</v>
      </c>
      <c r="BM48" s="78">
        <v>1445.9161225807989</v>
      </c>
      <c r="BN48" s="78">
        <v>0</v>
      </c>
      <c r="BO48" s="78">
        <v>1466137.2891866975</v>
      </c>
      <c r="BP48" s="157"/>
      <c r="BQ48" s="138"/>
      <c r="BR48" s="24"/>
      <c r="BS48" s="137"/>
      <c r="BT48" s="137"/>
    </row>
    <row r="49" spans="1:72" x14ac:dyDescent="0.35">
      <c r="A49" s="155">
        <v>64</v>
      </c>
      <c r="B49" s="155" t="s">
        <v>145</v>
      </c>
      <c r="C49" s="155" t="s">
        <v>146</v>
      </c>
      <c r="D49" s="78">
        <v>0</v>
      </c>
      <c r="E49" s="78">
        <v>0</v>
      </c>
      <c r="F49" s="78">
        <v>0</v>
      </c>
      <c r="G49" s="78">
        <v>0</v>
      </c>
      <c r="H49" s="78">
        <v>0</v>
      </c>
      <c r="I49" s="78">
        <v>0</v>
      </c>
      <c r="J49" s="78">
        <v>0</v>
      </c>
      <c r="K49" s="78">
        <v>0</v>
      </c>
      <c r="L49" s="78">
        <v>0</v>
      </c>
      <c r="M49" s="78">
        <v>0</v>
      </c>
      <c r="N49" s="78">
        <v>0</v>
      </c>
      <c r="O49" s="78">
        <v>0</v>
      </c>
      <c r="P49" s="78">
        <v>0</v>
      </c>
      <c r="Q49" s="78">
        <v>0</v>
      </c>
      <c r="R49" s="78">
        <v>0</v>
      </c>
      <c r="S49" s="78">
        <v>0</v>
      </c>
      <c r="T49" s="78">
        <v>0</v>
      </c>
      <c r="U49" s="78">
        <v>0</v>
      </c>
      <c r="V49" s="78">
        <v>0</v>
      </c>
      <c r="W49" s="78">
        <v>0</v>
      </c>
      <c r="X49" s="78">
        <v>0</v>
      </c>
      <c r="Y49" s="78">
        <v>0</v>
      </c>
      <c r="Z49" s="78">
        <v>0</v>
      </c>
      <c r="AA49" s="78">
        <v>0</v>
      </c>
      <c r="AB49" s="78">
        <v>0</v>
      </c>
      <c r="AC49" s="78">
        <v>0</v>
      </c>
      <c r="AD49" s="78">
        <v>0</v>
      </c>
      <c r="AE49" s="78">
        <v>0</v>
      </c>
      <c r="AF49" s="78">
        <v>0</v>
      </c>
      <c r="AG49" s="78">
        <v>0</v>
      </c>
      <c r="AH49" s="78">
        <v>0</v>
      </c>
      <c r="AI49" s="78">
        <v>0</v>
      </c>
      <c r="AJ49" s="78">
        <v>0</v>
      </c>
      <c r="AK49" s="78">
        <v>0</v>
      </c>
      <c r="AL49" s="78">
        <v>0</v>
      </c>
      <c r="AM49" s="78">
        <v>0</v>
      </c>
      <c r="AN49" s="78">
        <v>0</v>
      </c>
      <c r="AO49" s="78">
        <v>0</v>
      </c>
      <c r="AP49" s="78">
        <v>0</v>
      </c>
      <c r="AQ49" s="78">
        <v>2306005.9630337157</v>
      </c>
      <c r="AR49" s="78">
        <v>0</v>
      </c>
      <c r="AS49" s="78">
        <v>0</v>
      </c>
      <c r="AT49" s="78">
        <v>0</v>
      </c>
      <c r="AU49" s="78">
        <v>0</v>
      </c>
      <c r="AV49" s="78">
        <v>0</v>
      </c>
      <c r="AW49" s="78">
        <v>0</v>
      </c>
      <c r="AX49" s="78">
        <v>0</v>
      </c>
      <c r="AY49" s="78">
        <v>0</v>
      </c>
      <c r="AZ49" s="78">
        <v>0</v>
      </c>
      <c r="BA49" s="78">
        <v>0</v>
      </c>
      <c r="BB49" s="78">
        <v>0</v>
      </c>
      <c r="BC49" s="78">
        <v>0</v>
      </c>
      <c r="BD49" s="78">
        <v>0</v>
      </c>
      <c r="BE49" s="78">
        <v>0</v>
      </c>
      <c r="BF49" s="78">
        <v>2306005.9630337157</v>
      </c>
      <c r="BG49" s="78">
        <v>67386.16</v>
      </c>
      <c r="BH49" s="78">
        <v>2373392.1230337159</v>
      </c>
      <c r="BI49" s="78">
        <v>0</v>
      </c>
      <c r="BJ49" s="78">
        <v>0</v>
      </c>
      <c r="BK49" s="76">
        <v>0</v>
      </c>
      <c r="BL49" s="76">
        <v>0</v>
      </c>
      <c r="BM49" s="78">
        <v>147748.46337090526</v>
      </c>
      <c r="BN49" s="78">
        <v>2950.5203962306541</v>
      </c>
      <c r="BO49" s="78">
        <v>2518190.0660083904</v>
      </c>
      <c r="BP49" s="157"/>
      <c r="BQ49" s="138"/>
      <c r="BR49" s="24"/>
      <c r="BS49" s="137"/>
      <c r="BT49" s="137"/>
    </row>
    <row r="50" spans="1:72" x14ac:dyDescent="0.35">
      <c r="A50" s="155">
        <v>65</v>
      </c>
      <c r="B50" s="155" t="s">
        <v>148</v>
      </c>
      <c r="C50" s="155" t="s">
        <v>149</v>
      </c>
      <c r="D50" s="78">
        <v>0</v>
      </c>
      <c r="E50" s="78">
        <v>0</v>
      </c>
      <c r="F50" s="78">
        <v>0</v>
      </c>
      <c r="G50" s="78">
        <v>0</v>
      </c>
      <c r="H50" s="78">
        <v>0</v>
      </c>
      <c r="I50" s="78">
        <v>0</v>
      </c>
      <c r="J50" s="78">
        <v>0</v>
      </c>
      <c r="K50" s="78">
        <v>0</v>
      </c>
      <c r="L50" s="78">
        <v>0</v>
      </c>
      <c r="M50" s="78">
        <v>0</v>
      </c>
      <c r="N50" s="78">
        <v>0</v>
      </c>
      <c r="O50" s="78">
        <v>0</v>
      </c>
      <c r="P50" s="78">
        <v>0</v>
      </c>
      <c r="Q50" s="78">
        <v>0</v>
      </c>
      <c r="R50" s="78">
        <v>0</v>
      </c>
      <c r="S50" s="78">
        <v>0</v>
      </c>
      <c r="T50" s="78">
        <v>0</v>
      </c>
      <c r="U50" s="78">
        <v>0</v>
      </c>
      <c r="V50" s="78">
        <v>0</v>
      </c>
      <c r="W50" s="78">
        <v>0</v>
      </c>
      <c r="X50" s="78">
        <v>0</v>
      </c>
      <c r="Y50" s="78">
        <v>0</v>
      </c>
      <c r="Z50" s="78">
        <v>0</v>
      </c>
      <c r="AA50" s="78">
        <v>0</v>
      </c>
      <c r="AB50" s="78">
        <v>0</v>
      </c>
      <c r="AC50" s="78">
        <v>0</v>
      </c>
      <c r="AD50" s="78">
        <v>0</v>
      </c>
      <c r="AE50" s="78">
        <v>0</v>
      </c>
      <c r="AF50" s="78">
        <v>0</v>
      </c>
      <c r="AG50" s="78">
        <v>0</v>
      </c>
      <c r="AH50" s="78">
        <v>0</v>
      </c>
      <c r="AI50" s="78">
        <v>0</v>
      </c>
      <c r="AJ50" s="78">
        <v>0</v>
      </c>
      <c r="AK50" s="78">
        <v>0</v>
      </c>
      <c r="AL50" s="78">
        <v>0</v>
      </c>
      <c r="AM50" s="78">
        <v>0</v>
      </c>
      <c r="AN50" s="78">
        <v>0</v>
      </c>
      <c r="AO50" s="78">
        <v>0</v>
      </c>
      <c r="AP50" s="78">
        <v>0</v>
      </c>
      <c r="AQ50" s="78">
        <v>0</v>
      </c>
      <c r="AR50" s="78">
        <v>1470710.096634571</v>
      </c>
      <c r="AS50" s="78">
        <v>0</v>
      </c>
      <c r="AT50" s="78">
        <v>0</v>
      </c>
      <c r="AU50" s="78">
        <v>0</v>
      </c>
      <c r="AV50" s="78">
        <v>0</v>
      </c>
      <c r="AW50" s="78">
        <v>0</v>
      </c>
      <c r="AX50" s="78">
        <v>0</v>
      </c>
      <c r="AY50" s="78">
        <v>0</v>
      </c>
      <c r="AZ50" s="78">
        <v>0</v>
      </c>
      <c r="BA50" s="78">
        <v>0</v>
      </c>
      <c r="BB50" s="78">
        <v>0</v>
      </c>
      <c r="BC50" s="78">
        <v>0</v>
      </c>
      <c r="BD50" s="78">
        <v>0</v>
      </c>
      <c r="BE50" s="78">
        <v>0</v>
      </c>
      <c r="BF50" s="78">
        <v>1470710.096634571</v>
      </c>
      <c r="BG50" s="78">
        <v>16316.241379244748</v>
      </c>
      <c r="BH50" s="78">
        <v>1487026.3380138157</v>
      </c>
      <c r="BI50" s="78">
        <v>0</v>
      </c>
      <c r="BJ50" s="78">
        <v>0</v>
      </c>
      <c r="BK50" s="76">
        <v>0</v>
      </c>
      <c r="BL50" s="76">
        <v>0</v>
      </c>
      <c r="BM50" s="78">
        <v>665.81525618949013</v>
      </c>
      <c r="BN50" s="78">
        <v>0</v>
      </c>
      <c r="BO50" s="78">
        <v>1487692.1532700052</v>
      </c>
      <c r="BP50" s="157"/>
      <c r="BQ50" s="138"/>
      <c r="BR50" s="24"/>
      <c r="BS50" s="137"/>
      <c r="BT50" s="137"/>
    </row>
    <row r="51" spans="1:72" x14ac:dyDescent="0.35">
      <c r="A51" s="155">
        <v>66</v>
      </c>
      <c r="B51" s="155" t="s">
        <v>151</v>
      </c>
      <c r="C51" s="155" t="s">
        <v>214</v>
      </c>
      <c r="D51" s="78">
        <v>0</v>
      </c>
      <c r="E51" s="78">
        <v>0</v>
      </c>
      <c r="F51" s="78">
        <v>0</v>
      </c>
      <c r="G51" s="78">
        <v>0</v>
      </c>
      <c r="H51" s="78">
        <v>0</v>
      </c>
      <c r="I51" s="78">
        <v>0</v>
      </c>
      <c r="J51" s="78">
        <v>0</v>
      </c>
      <c r="K51" s="78">
        <v>0</v>
      </c>
      <c r="L51" s="78">
        <v>0</v>
      </c>
      <c r="M51" s="78">
        <v>0</v>
      </c>
      <c r="N51" s="78">
        <v>0</v>
      </c>
      <c r="O51" s="78">
        <v>0</v>
      </c>
      <c r="P51" s="78">
        <v>0</v>
      </c>
      <c r="Q51" s="78">
        <v>0</v>
      </c>
      <c r="R51" s="78">
        <v>0</v>
      </c>
      <c r="S51" s="78">
        <v>0</v>
      </c>
      <c r="T51" s="78">
        <v>0</v>
      </c>
      <c r="U51" s="78">
        <v>0</v>
      </c>
      <c r="V51" s="78">
        <v>0</v>
      </c>
      <c r="W51" s="78">
        <v>0</v>
      </c>
      <c r="X51" s="78">
        <v>0</v>
      </c>
      <c r="Y51" s="78">
        <v>0</v>
      </c>
      <c r="Z51" s="78">
        <v>0</v>
      </c>
      <c r="AA51" s="78">
        <v>0</v>
      </c>
      <c r="AB51" s="78">
        <v>0</v>
      </c>
      <c r="AC51" s="78">
        <v>0</v>
      </c>
      <c r="AD51" s="78">
        <v>0</v>
      </c>
      <c r="AE51" s="78">
        <v>0</v>
      </c>
      <c r="AF51" s="78">
        <v>0</v>
      </c>
      <c r="AG51" s="78">
        <v>0</v>
      </c>
      <c r="AH51" s="78">
        <v>0</v>
      </c>
      <c r="AI51" s="78">
        <v>0</v>
      </c>
      <c r="AJ51" s="78">
        <v>0</v>
      </c>
      <c r="AK51" s="78">
        <v>0</v>
      </c>
      <c r="AL51" s="78">
        <v>0</v>
      </c>
      <c r="AM51" s="78">
        <v>0</v>
      </c>
      <c r="AN51" s="78">
        <v>0</v>
      </c>
      <c r="AO51" s="78">
        <v>0</v>
      </c>
      <c r="AP51" s="78">
        <v>0</v>
      </c>
      <c r="AQ51" s="78">
        <v>0</v>
      </c>
      <c r="AR51" s="78">
        <v>35346.107392429112</v>
      </c>
      <c r="AS51" s="78">
        <v>115578.3</v>
      </c>
      <c r="AT51" s="78">
        <v>0</v>
      </c>
      <c r="AU51" s="78">
        <v>0</v>
      </c>
      <c r="AV51" s="78">
        <v>0</v>
      </c>
      <c r="AW51" s="78">
        <v>0</v>
      </c>
      <c r="AX51" s="78">
        <v>0</v>
      </c>
      <c r="AY51" s="78">
        <v>0</v>
      </c>
      <c r="AZ51" s="78">
        <v>0</v>
      </c>
      <c r="BA51" s="78">
        <v>0</v>
      </c>
      <c r="BB51" s="78">
        <v>0</v>
      </c>
      <c r="BC51" s="78">
        <v>0</v>
      </c>
      <c r="BD51" s="78">
        <v>0</v>
      </c>
      <c r="BE51" s="78">
        <v>0</v>
      </c>
      <c r="BF51" s="78">
        <v>150924.40739242913</v>
      </c>
      <c r="BG51" s="78">
        <v>5484.92</v>
      </c>
      <c r="BH51" s="78">
        <v>156409.32739242914</v>
      </c>
      <c r="BI51" s="78">
        <v>0</v>
      </c>
      <c r="BJ51" s="78">
        <v>0</v>
      </c>
      <c r="BK51" s="76">
        <v>0</v>
      </c>
      <c r="BL51" s="76">
        <v>0</v>
      </c>
      <c r="BM51" s="78">
        <v>157.56255238270677</v>
      </c>
      <c r="BN51" s="78">
        <v>0</v>
      </c>
      <c r="BO51" s="78">
        <v>156566.88994481185</v>
      </c>
      <c r="BP51" s="157"/>
      <c r="BQ51" s="138"/>
      <c r="BR51" s="24"/>
      <c r="BS51" s="137"/>
      <c r="BT51" s="137"/>
    </row>
    <row r="52" spans="1:72" x14ac:dyDescent="0.35">
      <c r="A52" s="155">
        <v>70</v>
      </c>
      <c r="B52" s="155" t="s">
        <v>152</v>
      </c>
      <c r="C52" s="155" t="s">
        <v>153</v>
      </c>
      <c r="D52" s="78">
        <v>0</v>
      </c>
      <c r="E52" s="78">
        <v>0</v>
      </c>
      <c r="F52" s="78">
        <v>0</v>
      </c>
      <c r="G52" s="78">
        <v>0</v>
      </c>
      <c r="H52" s="78">
        <v>0</v>
      </c>
      <c r="I52" s="78">
        <v>0</v>
      </c>
      <c r="J52" s="78">
        <v>0</v>
      </c>
      <c r="K52" s="78">
        <v>0</v>
      </c>
      <c r="L52" s="78">
        <v>0</v>
      </c>
      <c r="M52" s="78">
        <v>0</v>
      </c>
      <c r="N52" s="78">
        <v>0</v>
      </c>
      <c r="O52" s="78">
        <v>0</v>
      </c>
      <c r="P52" s="78">
        <v>0</v>
      </c>
      <c r="Q52" s="78">
        <v>0</v>
      </c>
      <c r="R52" s="78">
        <v>0</v>
      </c>
      <c r="S52" s="78">
        <v>0</v>
      </c>
      <c r="T52" s="78">
        <v>0</v>
      </c>
      <c r="U52" s="78">
        <v>0</v>
      </c>
      <c r="V52" s="78">
        <v>0</v>
      </c>
      <c r="W52" s="78">
        <v>0</v>
      </c>
      <c r="X52" s="78">
        <v>0</v>
      </c>
      <c r="Y52" s="78">
        <v>0</v>
      </c>
      <c r="Z52" s="78">
        <v>0</v>
      </c>
      <c r="AA52" s="78">
        <v>0</v>
      </c>
      <c r="AB52" s="78">
        <v>0</v>
      </c>
      <c r="AC52" s="78">
        <v>0</v>
      </c>
      <c r="AD52" s="78">
        <v>0</v>
      </c>
      <c r="AE52" s="78">
        <v>0</v>
      </c>
      <c r="AF52" s="78">
        <v>0</v>
      </c>
      <c r="AG52" s="78">
        <v>0</v>
      </c>
      <c r="AH52" s="78">
        <v>0</v>
      </c>
      <c r="AI52" s="78">
        <v>0</v>
      </c>
      <c r="AJ52" s="78">
        <v>0</v>
      </c>
      <c r="AK52" s="78">
        <v>0</v>
      </c>
      <c r="AL52" s="78">
        <v>0</v>
      </c>
      <c r="AM52" s="78">
        <v>0</v>
      </c>
      <c r="AN52" s="78">
        <v>0</v>
      </c>
      <c r="AO52" s="78">
        <v>0</v>
      </c>
      <c r="AP52" s="78">
        <v>0</v>
      </c>
      <c r="AQ52" s="78">
        <v>0</v>
      </c>
      <c r="AR52" s="78">
        <v>0</v>
      </c>
      <c r="AS52" s="78">
        <v>0</v>
      </c>
      <c r="AT52" s="78">
        <v>2222880.4427053137</v>
      </c>
      <c r="AU52" s="78">
        <v>0</v>
      </c>
      <c r="AV52" s="78">
        <v>0</v>
      </c>
      <c r="AW52" s="78">
        <v>0</v>
      </c>
      <c r="AX52" s="78">
        <v>0</v>
      </c>
      <c r="AY52" s="78">
        <v>0</v>
      </c>
      <c r="AZ52" s="78">
        <v>0</v>
      </c>
      <c r="BA52" s="78">
        <v>0</v>
      </c>
      <c r="BB52" s="78">
        <v>0</v>
      </c>
      <c r="BC52" s="78">
        <v>0</v>
      </c>
      <c r="BD52" s="78">
        <v>0</v>
      </c>
      <c r="BE52" s="78">
        <v>0</v>
      </c>
      <c r="BF52" s="78">
        <v>2222880.4427053137</v>
      </c>
      <c r="BG52" s="78">
        <v>0</v>
      </c>
      <c r="BH52" s="78">
        <v>2222880.4427053137</v>
      </c>
      <c r="BI52" s="78">
        <v>0</v>
      </c>
      <c r="BJ52" s="78">
        <v>0</v>
      </c>
      <c r="BK52" s="76">
        <v>0</v>
      </c>
      <c r="BL52" s="76">
        <v>0</v>
      </c>
      <c r="BM52" s="78">
        <v>70041.121433095424</v>
      </c>
      <c r="BN52" s="78">
        <v>5283.9609436848868</v>
      </c>
      <c r="BO52" s="78">
        <v>2287637.6031947243</v>
      </c>
      <c r="BP52" s="157"/>
      <c r="BQ52" s="138"/>
      <c r="BR52" s="24"/>
      <c r="BS52" s="137"/>
      <c r="BT52" s="137"/>
    </row>
    <row r="53" spans="1:72" x14ac:dyDescent="0.35">
      <c r="A53" s="155">
        <v>71</v>
      </c>
      <c r="B53" s="155" t="s">
        <v>154</v>
      </c>
      <c r="C53" s="155" t="s">
        <v>155</v>
      </c>
      <c r="D53" s="78">
        <v>0</v>
      </c>
      <c r="E53" s="78">
        <v>0</v>
      </c>
      <c r="F53" s="78">
        <v>0</v>
      </c>
      <c r="G53" s="78">
        <v>0</v>
      </c>
      <c r="H53" s="78">
        <v>0</v>
      </c>
      <c r="I53" s="78">
        <v>0</v>
      </c>
      <c r="J53" s="78">
        <v>0</v>
      </c>
      <c r="K53" s="78">
        <v>0</v>
      </c>
      <c r="L53" s="78">
        <v>0</v>
      </c>
      <c r="M53" s="78">
        <v>0</v>
      </c>
      <c r="N53" s="78">
        <v>0</v>
      </c>
      <c r="O53" s="78">
        <v>0</v>
      </c>
      <c r="P53" s="78">
        <v>0</v>
      </c>
      <c r="Q53" s="78">
        <v>0</v>
      </c>
      <c r="R53" s="78">
        <v>0</v>
      </c>
      <c r="S53" s="78">
        <v>0</v>
      </c>
      <c r="T53" s="78">
        <v>0</v>
      </c>
      <c r="U53" s="78">
        <v>0</v>
      </c>
      <c r="V53" s="78">
        <v>0</v>
      </c>
      <c r="W53" s="78">
        <v>0</v>
      </c>
      <c r="X53" s="78">
        <v>0</v>
      </c>
      <c r="Y53" s="78">
        <v>0</v>
      </c>
      <c r="Z53" s="78">
        <v>0</v>
      </c>
      <c r="AA53" s="78">
        <v>0</v>
      </c>
      <c r="AB53" s="78">
        <v>0</v>
      </c>
      <c r="AC53" s="78">
        <v>0</v>
      </c>
      <c r="AD53" s="78">
        <v>0</v>
      </c>
      <c r="AE53" s="78">
        <v>0</v>
      </c>
      <c r="AF53" s="78">
        <v>0</v>
      </c>
      <c r="AG53" s="78">
        <v>0</v>
      </c>
      <c r="AH53" s="78">
        <v>0</v>
      </c>
      <c r="AI53" s="78">
        <v>0</v>
      </c>
      <c r="AJ53" s="78">
        <v>0</v>
      </c>
      <c r="AK53" s="78">
        <v>0</v>
      </c>
      <c r="AL53" s="78">
        <v>0</v>
      </c>
      <c r="AM53" s="78">
        <v>0</v>
      </c>
      <c r="AN53" s="78">
        <v>0</v>
      </c>
      <c r="AO53" s="78">
        <v>0</v>
      </c>
      <c r="AP53" s="78">
        <v>0</v>
      </c>
      <c r="AQ53" s="78">
        <v>0</v>
      </c>
      <c r="AR53" s="78">
        <v>0</v>
      </c>
      <c r="AS53" s="78">
        <v>0</v>
      </c>
      <c r="AT53" s="78">
        <v>0</v>
      </c>
      <c r="AU53" s="78">
        <v>15684.2</v>
      </c>
      <c r="AV53" s="78">
        <v>0</v>
      </c>
      <c r="AW53" s="78">
        <v>0</v>
      </c>
      <c r="AX53" s="78">
        <v>0</v>
      </c>
      <c r="AY53" s="78">
        <v>0</v>
      </c>
      <c r="AZ53" s="78">
        <v>0</v>
      </c>
      <c r="BA53" s="78">
        <v>0</v>
      </c>
      <c r="BB53" s="78">
        <v>0</v>
      </c>
      <c r="BC53" s="78">
        <v>0</v>
      </c>
      <c r="BD53" s="78">
        <v>0</v>
      </c>
      <c r="BE53" s="78">
        <v>0</v>
      </c>
      <c r="BF53" s="78">
        <v>15684.2</v>
      </c>
      <c r="BG53" s="78">
        <v>0</v>
      </c>
      <c r="BH53" s="78">
        <v>15684.2</v>
      </c>
      <c r="BI53" s="78">
        <v>0</v>
      </c>
      <c r="BJ53" s="78">
        <v>0</v>
      </c>
      <c r="BK53" s="76">
        <v>0</v>
      </c>
      <c r="BL53" s="76">
        <v>0</v>
      </c>
      <c r="BM53" s="78">
        <v>23403.182479521169</v>
      </c>
      <c r="BN53" s="78">
        <v>37.282104045541708</v>
      </c>
      <c r="BO53" s="78">
        <v>39050.100375475631</v>
      </c>
      <c r="BP53" s="157"/>
      <c r="BQ53" s="138"/>
      <c r="BR53" s="24"/>
      <c r="BS53" s="137"/>
      <c r="BT53" s="137"/>
    </row>
    <row r="54" spans="1:72" x14ac:dyDescent="0.35">
      <c r="A54" s="155">
        <v>72</v>
      </c>
      <c r="B54" s="155" t="s">
        <v>156</v>
      </c>
      <c r="C54" s="155" t="s">
        <v>157</v>
      </c>
      <c r="D54" s="78">
        <v>0</v>
      </c>
      <c r="E54" s="78">
        <v>0</v>
      </c>
      <c r="F54" s="78">
        <v>0</v>
      </c>
      <c r="G54" s="78">
        <v>0</v>
      </c>
      <c r="H54" s="78">
        <v>0</v>
      </c>
      <c r="I54" s="78">
        <v>0</v>
      </c>
      <c r="J54" s="78">
        <v>0</v>
      </c>
      <c r="K54" s="78">
        <v>0</v>
      </c>
      <c r="L54" s="78">
        <v>0</v>
      </c>
      <c r="M54" s="78">
        <v>0</v>
      </c>
      <c r="N54" s="78">
        <v>0</v>
      </c>
      <c r="O54" s="78">
        <v>0</v>
      </c>
      <c r="P54" s="78">
        <v>0</v>
      </c>
      <c r="Q54" s="78">
        <v>0</v>
      </c>
      <c r="R54" s="78">
        <v>0</v>
      </c>
      <c r="S54" s="78">
        <v>0</v>
      </c>
      <c r="T54" s="78">
        <v>0</v>
      </c>
      <c r="U54" s="78">
        <v>0</v>
      </c>
      <c r="V54" s="78">
        <v>0</v>
      </c>
      <c r="W54" s="78">
        <v>0</v>
      </c>
      <c r="X54" s="78">
        <v>0</v>
      </c>
      <c r="Y54" s="78">
        <v>0</v>
      </c>
      <c r="Z54" s="78">
        <v>0</v>
      </c>
      <c r="AA54" s="78">
        <v>0</v>
      </c>
      <c r="AB54" s="78">
        <v>0</v>
      </c>
      <c r="AC54" s="78">
        <v>0</v>
      </c>
      <c r="AD54" s="78">
        <v>0</v>
      </c>
      <c r="AE54" s="78">
        <v>0</v>
      </c>
      <c r="AF54" s="78">
        <v>0</v>
      </c>
      <c r="AG54" s="78">
        <v>0</v>
      </c>
      <c r="AH54" s="78">
        <v>0</v>
      </c>
      <c r="AI54" s="78">
        <v>0</v>
      </c>
      <c r="AJ54" s="78">
        <v>0</v>
      </c>
      <c r="AK54" s="78">
        <v>0</v>
      </c>
      <c r="AL54" s="78">
        <v>0</v>
      </c>
      <c r="AM54" s="78">
        <v>0</v>
      </c>
      <c r="AN54" s="78">
        <v>0</v>
      </c>
      <c r="AO54" s="78">
        <v>0</v>
      </c>
      <c r="AP54" s="78">
        <v>0</v>
      </c>
      <c r="AQ54" s="78">
        <v>0</v>
      </c>
      <c r="AR54" s="78">
        <v>0</v>
      </c>
      <c r="AS54" s="78">
        <v>0</v>
      </c>
      <c r="AT54" s="78">
        <v>0</v>
      </c>
      <c r="AU54" s="78">
        <v>0</v>
      </c>
      <c r="AV54" s="78">
        <v>0</v>
      </c>
      <c r="AW54" s="78">
        <v>0</v>
      </c>
      <c r="AX54" s="78">
        <v>0</v>
      </c>
      <c r="AY54" s="78">
        <v>0</v>
      </c>
      <c r="AZ54" s="78">
        <v>0</v>
      </c>
      <c r="BA54" s="78">
        <v>0</v>
      </c>
      <c r="BB54" s="78">
        <v>0</v>
      </c>
      <c r="BC54" s="78">
        <v>0</v>
      </c>
      <c r="BD54" s="78">
        <v>0</v>
      </c>
      <c r="BE54" s="78">
        <v>0</v>
      </c>
      <c r="BF54" s="78">
        <v>0</v>
      </c>
      <c r="BG54" s="78">
        <v>3870.1416333240022</v>
      </c>
      <c r="BH54" s="78">
        <v>3870.1416333240022</v>
      </c>
      <c r="BI54" s="78">
        <v>0</v>
      </c>
      <c r="BJ54" s="78">
        <v>0</v>
      </c>
      <c r="BK54" s="76">
        <v>0</v>
      </c>
      <c r="BL54" s="76">
        <v>0</v>
      </c>
      <c r="BM54" s="78">
        <v>3264.2191155338246</v>
      </c>
      <c r="BN54" s="78">
        <v>0</v>
      </c>
      <c r="BO54" s="78">
        <v>7134.3607488578273</v>
      </c>
      <c r="BP54" s="157"/>
      <c r="BQ54" s="138"/>
      <c r="BR54" s="24"/>
      <c r="BS54" s="137"/>
      <c r="BT54" s="137"/>
    </row>
    <row r="55" spans="1:72" x14ac:dyDescent="0.35">
      <c r="A55" s="155">
        <v>73</v>
      </c>
      <c r="B55" s="155" t="s">
        <v>158</v>
      </c>
      <c r="C55" s="155" t="s">
        <v>159</v>
      </c>
      <c r="D55" s="78">
        <v>0</v>
      </c>
      <c r="E55" s="78">
        <v>0</v>
      </c>
      <c r="F55" s="78">
        <v>0</v>
      </c>
      <c r="G55" s="78">
        <v>0</v>
      </c>
      <c r="H55" s="78">
        <v>0</v>
      </c>
      <c r="I55" s="78">
        <v>0</v>
      </c>
      <c r="J55" s="78">
        <v>0</v>
      </c>
      <c r="K55" s="78">
        <v>0</v>
      </c>
      <c r="L55" s="78">
        <v>0</v>
      </c>
      <c r="M55" s="78">
        <v>0</v>
      </c>
      <c r="N55" s="78">
        <v>0</v>
      </c>
      <c r="O55" s="78">
        <v>0</v>
      </c>
      <c r="P55" s="78">
        <v>0</v>
      </c>
      <c r="Q55" s="78">
        <v>0</v>
      </c>
      <c r="R55" s="78">
        <v>0</v>
      </c>
      <c r="S55" s="78">
        <v>0</v>
      </c>
      <c r="T55" s="78">
        <v>0</v>
      </c>
      <c r="U55" s="78">
        <v>0</v>
      </c>
      <c r="V55" s="78">
        <v>0</v>
      </c>
      <c r="W55" s="78">
        <v>0</v>
      </c>
      <c r="X55" s="78">
        <v>0</v>
      </c>
      <c r="Y55" s="78">
        <v>0</v>
      </c>
      <c r="Z55" s="78">
        <v>0</v>
      </c>
      <c r="AA55" s="78">
        <v>0</v>
      </c>
      <c r="AB55" s="78">
        <v>0</v>
      </c>
      <c r="AC55" s="78">
        <v>0</v>
      </c>
      <c r="AD55" s="78">
        <v>0</v>
      </c>
      <c r="AE55" s="78">
        <v>0</v>
      </c>
      <c r="AF55" s="78">
        <v>0</v>
      </c>
      <c r="AG55" s="78">
        <v>0</v>
      </c>
      <c r="AH55" s="78">
        <v>0</v>
      </c>
      <c r="AI55" s="78">
        <v>0</v>
      </c>
      <c r="AJ55" s="78">
        <v>0</v>
      </c>
      <c r="AK55" s="78">
        <v>0</v>
      </c>
      <c r="AL55" s="78">
        <v>0</v>
      </c>
      <c r="AM55" s="78">
        <v>0</v>
      </c>
      <c r="AN55" s="78">
        <v>0</v>
      </c>
      <c r="AO55" s="78">
        <v>0</v>
      </c>
      <c r="AP55" s="78">
        <v>0</v>
      </c>
      <c r="AQ55" s="78">
        <v>0</v>
      </c>
      <c r="AR55" s="78">
        <v>0</v>
      </c>
      <c r="AS55" s="78">
        <v>0</v>
      </c>
      <c r="AT55" s="78">
        <v>0</v>
      </c>
      <c r="AU55" s="78">
        <v>0</v>
      </c>
      <c r="AV55" s="78">
        <v>73856</v>
      </c>
      <c r="AW55" s="78">
        <v>0</v>
      </c>
      <c r="AX55" s="78">
        <v>0</v>
      </c>
      <c r="AY55" s="78">
        <v>0</v>
      </c>
      <c r="AZ55" s="78">
        <v>0</v>
      </c>
      <c r="BA55" s="78">
        <v>0</v>
      </c>
      <c r="BB55" s="78">
        <v>0</v>
      </c>
      <c r="BC55" s="78">
        <v>0</v>
      </c>
      <c r="BD55" s="78">
        <v>0</v>
      </c>
      <c r="BE55" s="78">
        <v>0</v>
      </c>
      <c r="BF55" s="78">
        <v>73856</v>
      </c>
      <c r="BG55" s="78">
        <v>0</v>
      </c>
      <c r="BH55" s="78">
        <v>73856</v>
      </c>
      <c r="BI55" s="78">
        <v>0</v>
      </c>
      <c r="BJ55" s="78">
        <v>0</v>
      </c>
      <c r="BK55" s="76">
        <v>0</v>
      </c>
      <c r="BL55" s="76">
        <v>0</v>
      </c>
      <c r="BM55" s="78">
        <v>900.76948471876449</v>
      </c>
      <c r="BN55" s="78">
        <v>175.56153254192353</v>
      </c>
      <c r="BO55" s="78">
        <v>74581.207952176846</v>
      </c>
      <c r="BP55" s="157"/>
      <c r="BQ55" s="138"/>
      <c r="BR55" s="24"/>
      <c r="BS55" s="137"/>
      <c r="BT55" s="137"/>
    </row>
    <row r="56" spans="1:72" x14ac:dyDescent="0.35">
      <c r="A56" s="155">
        <v>74</v>
      </c>
      <c r="B56" s="155" t="s">
        <v>160</v>
      </c>
      <c r="C56" s="155" t="s">
        <v>161</v>
      </c>
      <c r="D56" s="78">
        <v>0</v>
      </c>
      <c r="E56" s="78">
        <v>0</v>
      </c>
      <c r="F56" s="78">
        <v>0</v>
      </c>
      <c r="G56" s="78">
        <v>0</v>
      </c>
      <c r="H56" s="78">
        <v>0</v>
      </c>
      <c r="I56" s="78">
        <v>0</v>
      </c>
      <c r="J56" s="78">
        <v>0</v>
      </c>
      <c r="K56" s="78">
        <v>0</v>
      </c>
      <c r="L56" s="78">
        <v>0</v>
      </c>
      <c r="M56" s="78">
        <v>0</v>
      </c>
      <c r="N56" s="78">
        <v>0</v>
      </c>
      <c r="O56" s="78">
        <v>0</v>
      </c>
      <c r="P56" s="78">
        <v>0</v>
      </c>
      <c r="Q56" s="78">
        <v>0</v>
      </c>
      <c r="R56" s="78">
        <v>0</v>
      </c>
      <c r="S56" s="78">
        <v>0</v>
      </c>
      <c r="T56" s="78">
        <v>0</v>
      </c>
      <c r="U56" s="78">
        <v>0</v>
      </c>
      <c r="V56" s="78">
        <v>0</v>
      </c>
      <c r="W56" s="78">
        <v>0</v>
      </c>
      <c r="X56" s="78">
        <v>0</v>
      </c>
      <c r="Y56" s="78">
        <v>0</v>
      </c>
      <c r="Z56" s="78">
        <v>0</v>
      </c>
      <c r="AA56" s="78">
        <v>0</v>
      </c>
      <c r="AB56" s="78">
        <v>0</v>
      </c>
      <c r="AC56" s="78">
        <v>0</v>
      </c>
      <c r="AD56" s="78">
        <v>0</v>
      </c>
      <c r="AE56" s="78">
        <v>0</v>
      </c>
      <c r="AF56" s="78">
        <v>0</v>
      </c>
      <c r="AG56" s="78">
        <v>0</v>
      </c>
      <c r="AH56" s="78">
        <v>0</v>
      </c>
      <c r="AI56" s="78">
        <v>0</v>
      </c>
      <c r="AJ56" s="78">
        <v>0</v>
      </c>
      <c r="AK56" s="78">
        <v>0</v>
      </c>
      <c r="AL56" s="78">
        <v>0</v>
      </c>
      <c r="AM56" s="78">
        <v>0</v>
      </c>
      <c r="AN56" s="78">
        <v>0</v>
      </c>
      <c r="AO56" s="78">
        <v>0</v>
      </c>
      <c r="AP56" s="78">
        <v>0</v>
      </c>
      <c r="AQ56" s="78">
        <v>0</v>
      </c>
      <c r="AR56" s="78">
        <v>0</v>
      </c>
      <c r="AS56" s="78">
        <v>0</v>
      </c>
      <c r="AT56" s="78">
        <v>0</v>
      </c>
      <c r="AU56" s="78">
        <v>0</v>
      </c>
      <c r="AV56" s="78">
        <v>0</v>
      </c>
      <c r="AW56" s="78">
        <v>183565.12099999998</v>
      </c>
      <c r="AX56" s="78">
        <v>0</v>
      </c>
      <c r="AY56" s="78">
        <v>0</v>
      </c>
      <c r="AZ56" s="78">
        <v>0</v>
      </c>
      <c r="BA56" s="78">
        <v>0</v>
      </c>
      <c r="BB56" s="78">
        <v>0</v>
      </c>
      <c r="BC56" s="78">
        <v>0</v>
      </c>
      <c r="BD56" s="78">
        <v>0</v>
      </c>
      <c r="BE56" s="78">
        <v>0</v>
      </c>
      <c r="BF56" s="78">
        <v>183565.12099999998</v>
      </c>
      <c r="BG56" s="78">
        <v>16773.938608350163</v>
      </c>
      <c r="BH56" s="78">
        <v>200339.05960835016</v>
      </c>
      <c r="BI56" s="78">
        <v>0</v>
      </c>
      <c r="BJ56" s="78">
        <v>0</v>
      </c>
      <c r="BK56" s="76">
        <v>0</v>
      </c>
      <c r="BL56" s="76">
        <v>0</v>
      </c>
      <c r="BM56" s="78">
        <v>36167.496215266176</v>
      </c>
      <c r="BN56" s="78">
        <v>436.34847163477826</v>
      </c>
      <c r="BO56" s="78">
        <v>236070.20735198155</v>
      </c>
      <c r="BP56" s="157"/>
      <c r="BQ56" s="138"/>
      <c r="BR56" s="24"/>
      <c r="BS56" s="137"/>
      <c r="BT56" s="137"/>
    </row>
    <row r="57" spans="1:72" x14ac:dyDescent="0.35">
      <c r="A57" s="155">
        <v>75</v>
      </c>
      <c r="B57" s="155" t="s">
        <v>163</v>
      </c>
      <c r="C57" s="155" t="s">
        <v>164</v>
      </c>
      <c r="D57" s="78">
        <v>0</v>
      </c>
      <c r="E57" s="78">
        <v>0</v>
      </c>
      <c r="F57" s="78">
        <v>0</v>
      </c>
      <c r="G57" s="78">
        <v>0</v>
      </c>
      <c r="H57" s="78">
        <v>0</v>
      </c>
      <c r="I57" s="78">
        <v>0</v>
      </c>
      <c r="J57" s="78">
        <v>0</v>
      </c>
      <c r="K57" s="78">
        <v>0</v>
      </c>
      <c r="L57" s="78">
        <v>0</v>
      </c>
      <c r="M57" s="78">
        <v>0</v>
      </c>
      <c r="N57" s="78">
        <v>0</v>
      </c>
      <c r="O57" s="78">
        <v>0</v>
      </c>
      <c r="P57" s="78">
        <v>0</v>
      </c>
      <c r="Q57" s="78">
        <v>0</v>
      </c>
      <c r="R57" s="78">
        <v>0</v>
      </c>
      <c r="S57" s="78">
        <v>0</v>
      </c>
      <c r="T57" s="78">
        <v>0</v>
      </c>
      <c r="U57" s="78">
        <v>0</v>
      </c>
      <c r="V57" s="78">
        <v>0</v>
      </c>
      <c r="W57" s="78">
        <v>0</v>
      </c>
      <c r="X57" s="78">
        <v>0</v>
      </c>
      <c r="Y57" s="78">
        <v>0</v>
      </c>
      <c r="Z57" s="78">
        <v>0</v>
      </c>
      <c r="AA57" s="78">
        <v>0</v>
      </c>
      <c r="AB57" s="78">
        <v>0</v>
      </c>
      <c r="AC57" s="78">
        <v>0</v>
      </c>
      <c r="AD57" s="78">
        <v>0</v>
      </c>
      <c r="AE57" s="78">
        <v>0</v>
      </c>
      <c r="AF57" s="78">
        <v>0</v>
      </c>
      <c r="AG57" s="78">
        <v>0</v>
      </c>
      <c r="AH57" s="78">
        <v>0</v>
      </c>
      <c r="AI57" s="78">
        <v>0</v>
      </c>
      <c r="AJ57" s="78">
        <v>0</v>
      </c>
      <c r="AK57" s="78">
        <v>0</v>
      </c>
      <c r="AL57" s="78">
        <v>0</v>
      </c>
      <c r="AM57" s="78">
        <v>0</v>
      </c>
      <c r="AN57" s="78">
        <v>0</v>
      </c>
      <c r="AO57" s="78">
        <v>0</v>
      </c>
      <c r="AP57" s="78">
        <v>0</v>
      </c>
      <c r="AQ57" s="78">
        <v>0</v>
      </c>
      <c r="AR57" s="78">
        <v>0</v>
      </c>
      <c r="AS57" s="78">
        <v>0</v>
      </c>
      <c r="AT57" s="78">
        <v>0</v>
      </c>
      <c r="AU57" s="78">
        <v>0</v>
      </c>
      <c r="AV57" s="78">
        <v>0</v>
      </c>
      <c r="AW57" s="78">
        <v>0</v>
      </c>
      <c r="AX57" s="78">
        <v>2267452.4</v>
      </c>
      <c r="AY57" s="78">
        <v>0</v>
      </c>
      <c r="AZ57" s="78">
        <v>0</v>
      </c>
      <c r="BA57" s="78">
        <v>0</v>
      </c>
      <c r="BB57" s="78">
        <v>0</v>
      </c>
      <c r="BC57" s="78">
        <v>0</v>
      </c>
      <c r="BD57" s="78">
        <v>0</v>
      </c>
      <c r="BE57" s="78">
        <v>0</v>
      </c>
      <c r="BF57" s="78">
        <v>2267452.4</v>
      </c>
      <c r="BG57" s="78">
        <v>30705.11854273811</v>
      </c>
      <c r="BH57" s="78">
        <v>2298157.5185427382</v>
      </c>
      <c r="BI57" s="78">
        <v>0</v>
      </c>
      <c r="BJ57" s="78">
        <v>0</v>
      </c>
      <c r="BK57" s="76">
        <v>0</v>
      </c>
      <c r="BL57" s="76">
        <v>0</v>
      </c>
      <c r="BM57" s="78">
        <v>702.67097664365269</v>
      </c>
      <c r="BN57" s="78">
        <v>7250.5119638023825</v>
      </c>
      <c r="BO57" s="78">
        <v>2291609.6775555792</v>
      </c>
      <c r="BP57" s="157"/>
      <c r="BQ57" s="138"/>
      <c r="BR57" s="24"/>
      <c r="BS57" s="137"/>
      <c r="BT57" s="137"/>
    </row>
    <row r="58" spans="1:72" x14ac:dyDescent="0.35">
      <c r="A58" s="155">
        <v>80</v>
      </c>
      <c r="B58" s="155" t="s">
        <v>166</v>
      </c>
      <c r="C58" s="155" t="s">
        <v>167</v>
      </c>
      <c r="D58" s="78">
        <v>0</v>
      </c>
      <c r="E58" s="78">
        <v>0</v>
      </c>
      <c r="F58" s="78">
        <v>0</v>
      </c>
      <c r="G58" s="78">
        <v>0</v>
      </c>
      <c r="H58" s="78">
        <v>0</v>
      </c>
      <c r="I58" s="78">
        <v>0</v>
      </c>
      <c r="J58" s="78">
        <v>0</v>
      </c>
      <c r="K58" s="78">
        <v>0</v>
      </c>
      <c r="L58" s="78">
        <v>0</v>
      </c>
      <c r="M58" s="78">
        <v>0</v>
      </c>
      <c r="N58" s="78">
        <v>0</v>
      </c>
      <c r="O58" s="78">
        <v>0</v>
      </c>
      <c r="P58" s="78">
        <v>0</v>
      </c>
      <c r="Q58" s="78">
        <v>0</v>
      </c>
      <c r="R58" s="78">
        <v>0</v>
      </c>
      <c r="S58" s="78">
        <v>0</v>
      </c>
      <c r="T58" s="78">
        <v>0</v>
      </c>
      <c r="U58" s="78">
        <v>0</v>
      </c>
      <c r="V58" s="78">
        <v>0</v>
      </c>
      <c r="W58" s="78">
        <v>0</v>
      </c>
      <c r="X58" s="78">
        <v>0</v>
      </c>
      <c r="Y58" s="78">
        <v>0</v>
      </c>
      <c r="Z58" s="78">
        <v>0</v>
      </c>
      <c r="AA58" s="78">
        <v>0</v>
      </c>
      <c r="AB58" s="78">
        <v>0</v>
      </c>
      <c r="AC58" s="78">
        <v>0</v>
      </c>
      <c r="AD58" s="78">
        <v>0</v>
      </c>
      <c r="AE58" s="78">
        <v>0</v>
      </c>
      <c r="AF58" s="78">
        <v>0</v>
      </c>
      <c r="AG58" s="78">
        <v>0</v>
      </c>
      <c r="AH58" s="78">
        <v>0</v>
      </c>
      <c r="AI58" s="78">
        <v>0</v>
      </c>
      <c r="AJ58" s="78">
        <v>0</v>
      </c>
      <c r="AK58" s="78">
        <v>0</v>
      </c>
      <c r="AL58" s="78">
        <v>0</v>
      </c>
      <c r="AM58" s="78">
        <v>0</v>
      </c>
      <c r="AN58" s="78">
        <v>0</v>
      </c>
      <c r="AO58" s="78">
        <v>0</v>
      </c>
      <c r="AP58" s="78">
        <v>0</v>
      </c>
      <c r="AQ58" s="78">
        <v>0</v>
      </c>
      <c r="AR58" s="78">
        <v>0</v>
      </c>
      <c r="AS58" s="78">
        <v>0</v>
      </c>
      <c r="AT58" s="78">
        <v>0</v>
      </c>
      <c r="AU58" s="78">
        <v>0</v>
      </c>
      <c r="AV58" s="78">
        <v>0</v>
      </c>
      <c r="AW58" s="78">
        <v>0</v>
      </c>
      <c r="AX58" s="78">
        <v>0</v>
      </c>
      <c r="AY58" s="78">
        <v>3659290.683664714</v>
      </c>
      <c r="AZ58" s="78">
        <v>0</v>
      </c>
      <c r="BA58" s="78">
        <v>0</v>
      </c>
      <c r="BB58" s="78">
        <v>0</v>
      </c>
      <c r="BC58" s="78">
        <v>0</v>
      </c>
      <c r="BD58" s="78">
        <v>0</v>
      </c>
      <c r="BE58" s="78">
        <v>0</v>
      </c>
      <c r="BF58" s="78">
        <v>3659290.683664714</v>
      </c>
      <c r="BG58" s="78">
        <v>7616.5983278510512</v>
      </c>
      <c r="BH58" s="78">
        <v>3666907.2819925649</v>
      </c>
      <c r="BI58" s="78">
        <v>0</v>
      </c>
      <c r="BJ58" s="78">
        <v>0</v>
      </c>
      <c r="BK58" s="76">
        <v>0</v>
      </c>
      <c r="BL58" s="76">
        <v>0</v>
      </c>
      <c r="BM58" s="78">
        <v>431.40056754774446</v>
      </c>
      <c r="BN58" s="78">
        <v>86.893844682114732</v>
      </c>
      <c r="BO58" s="78">
        <v>3667251.7887154305</v>
      </c>
      <c r="BP58" s="157"/>
      <c r="BQ58" s="138"/>
      <c r="BR58" s="24"/>
      <c r="BS58" s="137"/>
      <c r="BT58" s="137"/>
    </row>
    <row r="59" spans="1:72" x14ac:dyDescent="0.35">
      <c r="A59" s="155">
        <v>85</v>
      </c>
      <c r="B59" s="155" t="s">
        <v>169</v>
      </c>
      <c r="C59" s="155" t="s">
        <v>170</v>
      </c>
      <c r="D59" s="78">
        <v>0</v>
      </c>
      <c r="E59" s="78">
        <v>0</v>
      </c>
      <c r="F59" s="78">
        <v>0</v>
      </c>
      <c r="G59" s="78">
        <v>0</v>
      </c>
      <c r="H59" s="78">
        <v>0</v>
      </c>
      <c r="I59" s="78">
        <v>0</v>
      </c>
      <c r="J59" s="78">
        <v>0</v>
      </c>
      <c r="K59" s="78">
        <v>0</v>
      </c>
      <c r="L59" s="78">
        <v>0</v>
      </c>
      <c r="M59" s="78">
        <v>0</v>
      </c>
      <c r="N59" s="78">
        <v>0</v>
      </c>
      <c r="O59" s="78">
        <v>0</v>
      </c>
      <c r="P59" s="78">
        <v>0</v>
      </c>
      <c r="Q59" s="78">
        <v>0</v>
      </c>
      <c r="R59" s="78">
        <v>0</v>
      </c>
      <c r="S59" s="78">
        <v>0</v>
      </c>
      <c r="T59" s="78">
        <v>0</v>
      </c>
      <c r="U59" s="78">
        <v>0</v>
      </c>
      <c r="V59" s="78">
        <v>0</v>
      </c>
      <c r="W59" s="78">
        <v>0</v>
      </c>
      <c r="X59" s="78">
        <v>0</v>
      </c>
      <c r="Y59" s="78">
        <v>0</v>
      </c>
      <c r="Z59" s="78">
        <v>0</v>
      </c>
      <c r="AA59" s="78">
        <v>0</v>
      </c>
      <c r="AB59" s="78">
        <v>0</v>
      </c>
      <c r="AC59" s="78">
        <v>0</v>
      </c>
      <c r="AD59" s="78">
        <v>0</v>
      </c>
      <c r="AE59" s="78">
        <v>0</v>
      </c>
      <c r="AF59" s="78">
        <v>0</v>
      </c>
      <c r="AG59" s="78">
        <v>0</v>
      </c>
      <c r="AH59" s="78">
        <v>0</v>
      </c>
      <c r="AI59" s="78">
        <v>0</v>
      </c>
      <c r="AJ59" s="78">
        <v>0</v>
      </c>
      <c r="AK59" s="78">
        <v>0</v>
      </c>
      <c r="AL59" s="78">
        <v>0</v>
      </c>
      <c r="AM59" s="78">
        <v>0</v>
      </c>
      <c r="AN59" s="78">
        <v>0</v>
      </c>
      <c r="AO59" s="78">
        <v>0</v>
      </c>
      <c r="AP59" s="78">
        <v>0</v>
      </c>
      <c r="AQ59" s="78">
        <v>0</v>
      </c>
      <c r="AR59" s="78">
        <v>0</v>
      </c>
      <c r="AS59" s="78">
        <v>0</v>
      </c>
      <c r="AT59" s="78">
        <v>0</v>
      </c>
      <c r="AU59" s="78">
        <v>0</v>
      </c>
      <c r="AV59" s="78">
        <v>0</v>
      </c>
      <c r="AW59" s="78">
        <v>0</v>
      </c>
      <c r="AX59" s="78">
        <v>0</v>
      </c>
      <c r="AY59" s="78">
        <v>0</v>
      </c>
      <c r="AZ59" s="78">
        <v>1668946.6817170822</v>
      </c>
      <c r="BA59" s="78">
        <v>0</v>
      </c>
      <c r="BB59" s="78">
        <v>0</v>
      </c>
      <c r="BC59" s="78">
        <v>0</v>
      </c>
      <c r="BD59" s="78">
        <v>0</v>
      </c>
      <c r="BE59" s="78">
        <v>0</v>
      </c>
      <c r="BF59" s="78">
        <v>1668946.6817170822</v>
      </c>
      <c r="BG59" s="78">
        <v>4990.6207831781148</v>
      </c>
      <c r="BH59" s="78">
        <v>1673937.3025002603</v>
      </c>
      <c r="BI59" s="78">
        <v>0</v>
      </c>
      <c r="BJ59" s="78">
        <v>0</v>
      </c>
      <c r="BK59" s="76">
        <v>0</v>
      </c>
      <c r="BL59" s="76">
        <v>0</v>
      </c>
      <c r="BM59" s="78">
        <v>171.82444864530126</v>
      </c>
      <c r="BN59" s="78">
        <v>0.25835632710242235</v>
      </c>
      <c r="BO59" s="78">
        <v>1674108.8685925785</v>
      </c>
      <c r="BP59" s="157"/>
      <c r="BQ59" s="138"/>
      <c r="BR59" s="24"/>
      <c r="BS59" s="137"/>
      <c r="BT59" s="137"/>
    </row>
    <row r="60" spans="1:72" x14ac:dyDescent="0.35">
      <c r="A60" s="155">
        <v>90</v>
      </c>
      <c r="B60" s="155" t="s">
        <v>172</v>
      </c>
      <c r="C60" s="155" t="s">
        <v>173</v>
      </c>
      <c r="D60" s="78">
        <v>0</v>
      </c>
      <c r="E60" s="78">
        <v>0</v>
      </c>
      <c r="F60" s="78">
        <v>0</v>
      </c>
      <c r="G60" s="78">
        <v>0</v>
      </c>
      <c r="H60" s="78">
        <v>0</v>
      </c>
      <c r="I60" s="78">
        <v>0</v>
      </c>
      <c r="J60" s="78">
        <v>0</v>
      </c>
      <c r="K60" s="78">
        <v>0</v>
      </c>
      <c r="L60" s="78">
        <v>0</v>
      </c>
      <c r="M60" s="78">
        <v>0</v>
      </c>
      <c r="N60" s="78">
        <v>0</v>
      </c>
      <c r="O60" s="78">
        <v>0</v>
      </c>
      <c r="P60" s="78">
        <v>0</v>
      </c>
      <c r="Q60" s="78">
        <v>0</v>
      </c>
      <c r="R60" s="78">
        <v>0</v>
      </c>
      <c r="S60" s="78">
        <v>0</v>
      </c>
      <c r="T60" s="78">
        <v>0</v>
      </c>
      <c r="U60" s="78">
        <v>0</v>
      </c>
      <c r="V60" s="78">
        <v>0</v>
      </c>
      <c r="W60" s="78">
        <v>0</v>
      </c>
      <c r="X60" s="78">
        <v>0</v>
      </c>
      <c r="Y60" s="78">
        <v>0</v>
      </c>
      <c r="Z60" s="78">
        <v>0</v>
      </c>
      <c r="AA60" s="78">
        <v>0</v>
      </c>
      <c r="AB60" s="78">
        <v>0</v>
      </c>
      <c r="AC60" s="78">
        <v>0</v>
      </c>
      <c r="AD60" s="78">
        <v>0</v>
      </c>
      <c r="AE60" s="78">
        <v>0</v>
      </c>
      <c r="AF60" s="78">
        <v>0</v>
      </c>
      <c r="AG60" s="78">
        <v>0</v>
      </c>
      <c r="AH60" s="78">
        <v>0</v>
      </c>
      <c r="AI60" s="78">
        <v>0</v>
      </c>
      <c r="AJ60" s="78">
        <v>0</v>
      </c>
      <c r="AK60" s="78">
        <v>0</v>
      </c>
      <c r="AL60" s="78">
        <v>0</v>
      </c>
      <c r="AM60" s="78">
        <v>0</v>
      </c>
      <c r="AN60" s="78">
        <v>0</v>
      </c>
      <c r="AO60" s="78">
        <v>0</v>
      </c>
      <c r="AP60" s="78">
        <v>0</v>
      </c>
      <c r="AQ60" s="78">
        <v>0</v>
      </c>
      <c r="AR60" s="78">
        <v>0</v>
      </c>
      <c r="AS60" s="78">
        <v>0</v>
      </c>
      <c r="AT60" s="78">
        <v>0</v>
      </c>
      <c r="AU60" s="78">
        <v>0</v>
      </c>
      <c r="AV60" s="78">
        <v>0</v>
      </c>
      <c r="AW60" s="78">
        <v>0</v>
      </c>
      <c r="AX60" s="78">
        <v>0</v>
      </c>
      <c r="AY60" s="78">
        <v>0</v>
      </c>
      <c r="AZ60" s="78">
        <v>0</v>
      </c>
      <c r="BA60" s="78">
        <v>1225673.958521419</v>
      </c>
      <c r="BB60" s="78">
        <v>0</v>
      </c>
      <c r="BC60" s="78">
        <v>0</v>
      </c>
      <c r="BD60" s="78">
        <v>0</v>
      </c>
      <c r="BE60" s="78">
        <v>0</v>
      </c>
      <c r="BF60" s="78">
        <v>1225673.958521419</v>
      </c>
      <c r="BG60" s="78">
        <v>0</v>
      </c>
      <c r="BH60" s="78">
        <v>1225673.958521419</v>
      </c>
      <c r="BI60" s="78">
        <v>0</v>
      </c>
      <c r="BJ60" s="78">
        <v>0</v>
      </c>
      <c r="BK60" s="76">
        <v>0</v>
      </c>
      <c r="BL60" s="76">
        <v>0</v>
      </c>
      <c r="BM60" s="78">
        <v>2912.0701014855931</v>
      </c>
      <c r="BN60" s="78">
        <v>32964.967836659322</v>
      </c>
      <c r="BO60" s="78">
        <v>1195621.0607862452</v>
      </c>
      <c r="BP60" s="157"/>
      <c r="BQ60" s="138"/>
      <c r="BR60" s="24"/>
      <c r="BS60" s="137"/>
      <c r="BT60" s="137"/>
    </row>
    <row r="61" spans="1:72" x14ac:dyDescent="0.35">
      <c r="A61" s="155">
        <v>91</v>
      </c>
      <c r="B61" s="155" t="s">
        <v>175</v>
      </c>
      <c r="C61" s="155" t="s">
        <v>176</v>
      </c>
      <c r="D61" s="78">
        <v>0</v>
      </c>
      <c r="E61" s="78">
        <v>0</v>
      </c>
      <c r="F61" s="78">
        <v>0</v>
      </c>
      <c r="G61" s="78">
        <v>0</v>
      </c>
      <c r="H61" s="78">
        <v>0</v>
      </c>
      <c r="I61" s="78">
        <v>0</v>
      </c>
      <c r="J61" s="78">
        <v>0</v>
      </c>
      <c r="K61" s="78">
        <v>0</v>
      </c>
      <c r="L61" s="78">
        <v>0</v>
      </c>
      <c r="M61" s="78">
        <v>0</v>
      </c>
      <c r="N61" s="78">
        <v>0</v>
      </c>
      <c r="O61" s="78">
        <v>0</v>
      </c>
      <c r="P61" s="78">
        <v>0</v>
      </c>
      <c r="Q61" s="78">
        <v>0</v>
      </c>
      <c r="R61" s="78">
        <v>0</v>
      </c>
      <c r="S61" s="78">
        <v>0</v>
      </c>
      <c r="T61" s="78">
        <v>0</v>
      </c>
      <c r="U61" s="78">
        <v>0</v>
      </c>
      <c r="V61" s="78">
        <v>0</v>
      </c>
      <c r="W61" s="78">
        <v>0</v>
      </c>
      <c r="X61" s="78">
        <v>0</v>
      </c>
      <c r="Y61" s="78">
        <v>0</v>
      </c>
      <c r="Z61" s="78">
        <v>0</v>
      </c>
      <c r="AA61" s="78">
        <v>0</v>
      </c>
      <c r="AB61" s="78">
        <v>0</v>
      </c>
      <c r="AC61" s="78">
        <v>0</v>
      </c>
      <c r="AD61" s="78">
        <v>0</v>
      </c>
      <c r="AE61" s="78">
        <v>0</v>
      </c>
      <c r="AF61" s="78">
        <v>0</v>
      </c>
      <c r="AG61" s="78">
        <v>0</v>
      </c>
      <c r="AH61" s="78">
        <v>0</v>
      </c>
      <c r="AI61" s="78">
        <v>0</v>
      </c>
      <c r="AJ61" s="78">
        <v>0</v>
      </c>
      <c r="AK61" s="78">
        <v>0</v>
      </c>
      <c r="AL61" s="78">
        <v>0</v>
      </c>
      <c r="AM61" s="78">
        <v>0</v>
      </c>
      <c r="AN61" s="78">
        <v>0</v>
      </c>
      <c r="AO61" s="78">
        <v>0</v>
      </c>
      <c r="AP61" s="78">
        <v>0</v>
      </c>
      <c r="AQ61" s="78">
        <v>0</v>
      </c>
      <c r="AR61" s="78">
        <v>0</v>
      </c>
      <c r="AS61" s="78">
        <v>0</v>
      </c>
      <c r="AT61" s="78">
        <v>0</v>
      </c>
      <c r="AU61" s="78">
        <v>0</v>
      </c>
      <c r="AV61" s="78">
        <v>0</v>
      </c>
      <c r="AW61" s="78">
        <v>0</v>
      </c>
      <c r="AX61" s="78">
        <v>0</v>
      </c>
      <c r="AY61" s="78">
        <v>0</v>
      </c>
      <c r="AZ61" s="78">
        <v>0</v>
      </c>
      <c r="BA61" s="78">
        <v>0</v>
      </c>
      <c r="BB61" s="78">
        <v>51467.788730627763</v>
      </c>
      <c r="BC61" s="78">
        <v>0</v>
      </c>
      <c r="BD61" s="78">
        <v>0</v>
      </c>
      <c r="BE61" s="78">
        <v>0</v>
      </c>
      <c r="BF61" s="78">
        <v>51467.788730627763</v>
      </c>
      <c r="BG61" s="78">
        <v>0</v>
      </c>
      <c r="BH61" s="78">
        <v>51467.788730627763</v>
      </c>
      <c r="BI61" s="78">
        <v>0</v>
      </c>
      <c r="BJ61" s="78">
        <v>0</v>
      </c>
      <c r="BK61" s="76">
        <v>0</v>
      </c>
      <c r="BL61" s="76">
        <v>0</v>
      </c>
      <c r="BM61" s="78">
        <v>0</v>
      </c>
      <c r="BN61" s="78">
        <v>5176.0077762890696</v>
      </c>
      <c r="BO61" s="78">
        <v>46291.78095433869</v>
      </c>
      <c r="BP61" s="157"/>
      <c r="BQ61" s="138"/>
      <c r="BR61" s="24"/>
      <c r="BS61" s="137"/>
      <c r="BT61" s="137"/>
    </row>
    <row r="62" spans="1:72" x14ac:dyDescent="0.35">
      <c r="A62" s="155">
        <v>92</v>
      </c>
      <c r="B62" s="155" t="s">
        <v>178</v>
      </c>
      <c r="C62" s="155" t="s">
        <v>179</v>
      </c>
      <c r="D62" s="78">
        <v>0</v>
      </c>
      <c r="E62" s="78">
        <v>0</v>
      </c>
      <c r="F62" s="78">
        <v>0</v>
      </c>
      <c r="G62" s="78">
        <v>0</v>
      </c>
      <c r="H62" s="78">
        <v>0</v>
      </c>
      <c r="I62" s="78">
        <v>0</v>
      </c>
      <c r="J62" s="78">
        <v>0</v>
      </c>
      <c r="K62" s="78">
        <v>0</v>
      </c>
      <c r="L62" s="78">
        <v>0</v>
      </c>
      <c r="M62" s="78">
        <v>0</v>
      </c>
      <c r="N62" s="78">
        <v>0</v>
      </c>
      <c r="O62" s="78">
        <v>0</v>
      </c>
      <c r="P62" s="78">
        <v>0</v>
      </c>
      <c r="Q62" s="78">
        <v>0</v>
      </c>
      <c r="R62" s="78">
        <v>0</v>
      </c>
      <c r="S62" s="78">
        <v>0</v>
      </c>
      <c r="T62" s="78">
        <v>0</v>
      </c>
      <c r="U62" s="78">
        <v>0</v>
      </c>
      <c r="V62" s="78">
        <v>0</v>
      </c>
      <c r="W62" s="78">
        <v>0</v>
      </c>
      <c r="X62" s="78">
        <v>0</v>
      </c>
      <c r="Y62" s="78">
        <v>0</v>
      </c>
      <c r="Z62" s="78">
        <v>0</v>
      </c>
      <c r="AA62" s="78">
        <v>0</v>
      </c>
      <c r="AB62" s="78">
        <v>0</v>
      </c>
      <c r="AC62" s="78">
        <v>0</v>
      </c>
      <c r="AD62" s="78">
        <v>0</v>
      </c>
      <c r="AE62" s="78">
        <v>0</v>
      </c>
      <c r="AF62" s="78">
        <v>0</v>
      </c>
      <c r="AG62" s="78">
        <v>0</v>
      </c>
      <c r="AH62" s="78">
        <v>0</v>
      </c>
      <c r="AI62" s="78">
        <v>0</v>
      </c>
      <c r="AJ62" s="78">
        <v>0</v>
      </c>
      <c r="AK62" s="78">
        <v>0</v>
      </c>
      <c r="AL62" s="78">
        <v>0</v>
      </c>
      <c r="AM62" s="78">
        <v>0</v>
      </c>
      <c r="AN62" s="78">
        <v>0</v>
      </c>
      <c r="AO62" s="78">
        <v>0</v>
      </c>
      <c r="AP62" s="78">
        <v>0</v>
      </c>
      <c r="AQ62" s="78">
        <v>0</v>
      </c>
      <c r="AR62" s="78">
        <v>0</v>
      </c>
      <c r="AS62" s="78">
        <v>0</v>
      </c>
      <c r="AT62" s="78">
        <v>0</v>
      </c>
      <c r="AU62" s="78">
        <v>0</v>
      </c>
      <c r="AV62" s="78">
        <v>0</v>
      </c>
      <c r="AW62" s="78">
        <v>0</v>
      </c>
      <c r="AX62" s="78">
        <v>0</v>
      </c>
      <c r="AY62" s="78">
        <v>0</v>
      </c>
      <c r="AZ62" s="78">
        <v>0</v>
      </c>
      <c r="BA62" s="78">
        <v>0</v>
      </c>
      <c r="BB62" s="78">
        <v>0</v>
      </c>
      <c r="BC62" s="78">
        <v>652554.02309990325</v>
      </c>
      <c r="BD62" s="78">
        <v>0</v>
      </c>
      <c r="BE62" s="78">
        <v>0</v>
      </c>
      <c r="BF62" s="78">
        <v>652554.02309990325</v>
      </c>
      <c r="BG62" s="78">
        <v>725.48531305094252</v>
      </c>
      <c r="BH62" s="78">
        <v>653279.50841295416</v>
      </c>
      <c r="BI62" s="78">
        <v>0</v>
      </c>
      <c r="BJ62" s="78">
        <v>0</v>
      </c>
      <c r="BK62" s="76">
        <v>0</v>
      </c>
      <c r="BL62" s="76">
        <v>0</v>
      </c>
      <c r="BM62" s="78">
        <v>1077.2174299943215</v>
      </c>
      <c r="BN62" s="78">
        <v>5054.8243781654182</v>
      </c>
      <c r="BO62" s="78">
        <v>649301.90146478312</v>
      </c>
      <c r="BP62" s="157"/>
      <c r="BQ62" s="138"/>
      <c r="BR62" s="24"/>
      <c r="BS62" s="137"/>
      <c r="BT62" s="137"/>
    </row>
    <row r="63" spans="1:72" x14ac:dyDescent="0.35">
      <c r="A63" s="155">
        <v>93</v>
      </c>
      <c r="B63" s="155" t="s">
        <v>181</v>
      </c>
      <c r="C63" s="155" t="s">
        <v>182</v>
      </c>
      <c r="D63" s="78">
        <v>0</v>
      </c>
      <c r="E63" s="78">
        <v>0</v>
      </c>
      <c r="F63" s="78">
        <v>0</v>
      </c>
      <c r="G63" s="78">
        <v>0</v>
      </c>
      <c r="H63" s="78">
        <v>0</v>
      </c>
      <c r="I63" s="78">
        <v>0</v>
      </c>
      <c r="J63" s="78">
        <v>0</v>
      </c>
      <c r="K63" s="78">
        <v>0</v>
      </c>
      <c r="L63" s="78">
        <v>0</v>
      </c>
      <c r="M63" s="78">
        <v>0</v>
      </c>
      <c r="N63" s="78">
        <v>0</v>
      </c>
      <c r="O63" s="78">
        <v>0</v>
      </c>
      <c r="P63" s="78">
        <v>0</v>
      </c>
      <c r="Q63" s="78">
        <v>0</v>
      </c>
      <c r="R63" s="78">
        <v>0</v>
      </c>
      <c r="S63" s="78">
        <v>0</v>
      </c>
      <c r="T63" s="78">
        <v>0</v>
      </c>
      <c r="U63" s="78">
        <v>0</v>
      </c>
      <c r="V63" s="78">
        <v>0</v>
      </c>
      <c r="W63" s="78">
        <v>0</v>
      </c>
      <c r="X63" s="78">
        <v>0</v>
      </c>
      <c r="Y63" s="78">
        <v>0</v>
      </c>
      <c r="Z63" s="78">
        <v>0</v>
      </c>
      <c r="AA63" s="78">
        <v>0</v>
      </c>
      <c r="AB63" s="78">
        <v>0</v>
      </c>
      <c r="AC63" s="78">
        <v>0</v>
      </c>
      <c r="AD63" s="78">
        <v>0</v>
      </c>
      <c r="AE63" s="78">
        <v>0</v>
      </c>
      <c r="AF63" s="78">
        <v>0</v>
      </c>
      <c r="AG63" s="78">
        <v>0</v>
      </c>
      <c r="AH63" s="78">
        <v>0</v>
      </c>
      <c r="AI63" s="78">
        <v>0</v>
      </c>
      <c r="AJ63" s="78">
        <v>0</v>
      </c>
      <c r="AK63" s="78">
        <v>0</v>
      </c>
      <c r="AL63" s="78">
        <v>0</v>
      </c>
      <c r="AM63" s="78">
        <v>0</v>
      </c>
      <c r="AN63" s="78">
        <v>0</v>
      </c>
      <c r="AO63" s="78">
        <v>0</v>
      </c>
      <c r="AP63" s="78">
        <v>0</v>
      </c>
      <c r="AQ63" s="78">
        <v>0</v>
      </c>
      <c r="AR63" s="78">
        <v>0</v>
      </c>
      <c r="AS63" s="78">
        <v>0</v>
      </c>
      <c r="AT63" s="78">
        <v>0</v>
      </c>
      <c r="AU63" s="78">
        <v>0</v>
      </c>
      <c r="AV63" s="78">
        <v>0</v>
      </c>
      <c r="AW63" s="78">
        <v>0</v>
      </c>
      <c r="AX63" s="78">
        <v>0</v>
      </c>
      <c r="AY63" s="78">
        <v>0</v>
      </c>
      <c r="AZ63" s="78">
        <v>0</v>
      </c>
      <c r="BA63" s="78">
        <v>0</v>
      </c>
      <c r="BB63" s="78">
        <v>0</v>
      </c>
      <c r="BC63" s="78">
        <v>0</v>
      </c>
      <c r="BD63" s="78">
        <v>591829.99381449679</v>
      </c>
      <c r="BE63" s="78">
        <v>0</v>
      </c>
      <c r="BF63" s="78">
        <v>591829.99381449679</v>
      </c>
      <c r="BG63" s="78">
        <v>227.42069391697746</v>
      </c>
      <c r="BH63" s="78">
        <v>592057.41450841376</v>
      </c>
      <c r="BI63" s="78">
        <v>0</v>
      </c>
      <c r="BJ63" s="78">
        <v>0</v>
      </c>
      <c r="BK63" s="76">
        <v>0</v>
      </c>
      <c r="BL63" s="76">
        <v>0</v>
      </c>
      <c r="BM63" s="78">
        <v>29683.741987341735</v>
      </c>
      <c r="BN63" s="78">
        <v>0</v>
      </c>
      <c r="BO63" s="78">
        <v>621741.15649575554</v>
      </c>
      <c r="BP63" s="157"/>
      <c r="BQ63" s="138"/>
      <c r="BR63" s="24"/>
      <c r="BS63" s="137"/>
      <c r="BT63" s="137"/>
    </row>
    <row r="64" spans="1:72" x14ac:dyDescent="0.35">
      <c r="A64" s="155">
        <v>95</v>
      </c>
      <c r="B64" s="155" t="s">
        <v>3</v>
      </c>
      <c r="C64" s="155"/>
      <c r="D64" s="78">
        <v>0</v>
      </c>
      <c r="E64" s="78">
        <v>0</v>
      </c>
      <c r="F64" s="78">
        <v>0</v>
      </c>
      <c r="G64" s="78">
        <v>0</v>
      </c>
      <c r="H64" s="78">
        <v>0</v>
      </c>
      <c r="I64" s="78">
        <v>0</v>
      </c>
      <c r="J64" s="78">
        <v>0</v>
      </c>
      <c r="K64" s="78">
        <v>0</v>
      </c>
      <c r="L64" s="78">
        <v>0</v>
      </c>
      <c r="M64" s="78">
        <v>0</v>
      </c>
      <c r="N64" s="78">
        <v>0</v>
      </c>
      <c r="O64" s="78">
        <v>0</v>
      </c>
      <c r="P64" s="78">
        <v>0</v>
      </c>
      <c r="Q64" s="78">
        <v>0</v>
      </c>
      <c r="R64" s="78">
        <v>0</v>
      </c>
      <c r="S64" s="78">
        <v>0</v>
      </c>
      <c r="T64" s="78">
        <v>0</v>
      </c>
      <c r="U64" s="78">
        <v>0</v>
      </c>
      <c r="V64" s="78">
        <v>0</v>
      </c>
      <c r="W64" s="78">
        <v>0</v>
      </c>
      <c r="X64" s="78">
        <v>0</v>
      </c>
      <c r="Y64" s="78">
        <v>0</v>
      </c>
      <c r="Z64" s="78">
        <v>0</v>
      </c>
      <c r="AA64" s="78">
        <v>0</v>
      </c>
      <c r="AB64" s="78">
        <v>0</v>
      </c>
      <c r="AC64" s="78">
        <v>0</v>
      </c>
      <c r="AD64" s="78">
        <v>0</v>
      </c>
      <c r="AE64" s="78">
        <v>0</v>
      </c>
      <c r="AF64" s="78">
        <v>0</v>
      </c>
      <c r="AG64" s="78">
        <v>0</v>
      </c>
      <c r="AH64" s="78">
        <v>0</v>
      </c>
      <c r="AI64" s="78">
        <v>0</v>
      </c>
      <c r="AJ64" s="78">
        <v>0</v>
      </c>
      <c r="AK64" s="78">
        <v>0</v>
      </c>
      <c r="AL64" s="78">
        <v>0</v>
      </c>
      <c r="AM64" s="78">
        <v>0</v>
      </c>
      <c r="AN64" s="78">
        <v>0</v>
      </c>
      <c r="AO64" s="78">
        <v>0</v>
      </c>
      <c r="AP64" s="78">
        <v>0</v>
      </c>
      <c r="AQ64" s="78">
        <v>0</v>
      </c>
      <c r="AR64" s="78">
        <v>0</v>
      </c>
      <c r="AS64" s="78">
        <v>0</v>
      </c>
      <c r="AT64" s="78">
        <v>0</v>
      </c>
      <c r="AU64" s="78">
        <v>0</v>
      </c>
      <c r="AV64" s="78">
        <v>0</v>
      </c>
      <c r="AW64" s="78">
        <v>0</v>
      </c>
      <c r="AX64" s="78">
        <v>0</v>
      </c>
      <c r="AY64" s="78">
        <v>0</v>
      </c>
      <c r="AZ64" s="78">
        <v>0</v>
      </c>
      <c r="BA64" s="78">
        <v>0</v>
      </c>
      <c r="BB64" s="78">
        <v>0</v>
      </c>
      <c r="BC64" s="78">
        <v>0</v>
      </c>
      <c r="BD64" s="78">
        <v>0</v>
      </c>
      <c r="BE64" s="78">
        <v>491030.2</v>
      </c>
      <c r="BF64" s="78">
        <v>491030.2</v>
      </c>
      <c r="BG64" s="78">
        <v>0</v>
      </c>
      <c r="BH64" s="78">
        <v>491030.2</v>
      </c>
      <c r="BI64" s="78">
        <v>0</v>
      </c>
      <c r="BJ64" s="78">
        <v>0</v>
      </c>
      <c r="BK64" s="76">
        <v>0</v>
      </c>
      <c r="BL64" s="76">
        <v>0</v>
      </c>
      <c r="BM64" s="78">
        <v>0</v>
      </c>
      <c r="BN64" s="78">
        <v>0</v>
      </c>
      <c r="BO64" s="78">
        <v>491030.2</v>
      </c>
      <c r="BP64" s="157"/>
      <c r="BQ64" s="138"/>
      <c r="BR64" s="24"/>
      <c r="BS64" s="137"/>
      <c r="BT64" s="137"/>
    </row>
    <row r="65" spans="1:73" x14ac:dyDescent="0.35">
      <c r="A65" s="158" t="s">
        <v>183</v>
      </c>
      <c r="B65" s="155" t="s">
        <v>184</v>
      </c>
      <c r="C65" s="155"/>
      <c r="D65" s="78">
        <v>0</v>
      </c>
      <c r="E65" s="78">
        <v>0</v>
      </c>
      <c r="F65" s="78">
        <v>0</v>
      </c>
      <c r="G65" s="78">
        <v>0</v>
      </c>
      <c r="H65" s="78">
        <v>0</v>
      </c>
      <c r="I65" s="78">
        <v>0</v>
      </c>
      <c r="J65" s="78">
        <v>0</v>
      </c>
      <c r="K65" s="78">
        <v>0</v>
      </c>
      <c r="L65" s="78">
        <v>0</v>
      </c>
      <c r="M65" s="78">
        <v>0</v>
      </c>
      <c r="N65" s="78">
        <v>0</v>
      </c>
      <c r="O65" s="78">
        <v>0</v>
      </c>
      <c r="P65" s="78">
        <v>0</v>
      </c>
      <c r="Q65" s="78">
        <v>0</v>
      </c>
      <c r="R65" s="78">
        <v>0</v>
      </c>
      <c r="S65" s="78">
        <v>0</v>
      </c>
      <c r="T65" s="78">
        <v>0</v>
      </c>
      <c r="U65" s="78">
        <v>0</v>
      </c>
      <c r="V65" s="78">
        <v>0</v>
      </c>
      <c r="W65" s="78">
        <v>0</v>
      </c>
      <c r="X65" s="78">
        <v>0</v>
      </c>
      <c r="Y65" s="78">
        <v>0</v>
      </c>
      <c r="Z65" s="78">
        <v>0</v>
      </c>
      <c r="AA65" s="78">
        <v>0</v>
      </c>
      <c r="AB65" s="78">
        <v>0</v>
      </c>
      <c r="AC65" s="78">
        <v>0</v>
      </c>
      <c r="AD65" s="78">
        <v>0</v>
      </c>
      <c r="AE65" s="78">
        <v>0</v>
      </c>
      <c r="AF65" s="78">
        <v>0</v>
      </c>
      <c r="AG65" s="78">
        <v>0</v>
      </c>
      <c r="AH65" s="78">
        <v>0</v>
      </c>
      <c r="AI65" s="78">
        <v>0</v>
      </c>
      <c r="AJ65" s="78">
        <v>0</v>
      </c>
      <c r="AK65" s="78">
        <v>0</v>
      </c>
      <c r="AL65" s="78">
        <v>0</v>
      </c>
      <c r="AM65" s="78">
        <v>0</v>
      </c>
      <c r="AN65" s="78">
        <v>0</v>
      </c>
      <c r="AO65" s="78">
        <v>0</v>
      </c>
      <c r="AP65" s="78">
        <v>0</v>
      </c>
      <c r="AQ65" s="78">
        <v>0</v>
      </c>
      <c r="AR65" s="78">
        <v>0</v>
      </c>
      <c r="AS65" s="78">
        <v>0</v>
      </c>
      <c r="AT65" s="78">
        <v>0</v>
      </c>
      <c r="AU65" s="78">
        <v>0</v>
      </c>
      <c r="AV65" s="78">
        <v>0</v>
      </c>
      <c r="AW65" s="78">
        <v>0</v>
      </c>
      <c r="AX65" s="78">
        <v>0</v>
      </c>
      <c r="AY65" s="78">
        <v>0</v>
      </c>
      <c r="AZ65" s="78">
        <v>0</v>
      </c>
      <c r="BA65" s="78">
        <v>0</v>
      </c>
      <c r="BB65" s="78">
        <v>0</v>
      </c>
      <c r="BC65" s="78">
        <v>0</v>
      </c>
      <c r="BD65" s="78">
        <v>0</v>
      </c>
      <c r="BE65" s="78">
        <v>0</v>
      </c>
      <c r="BF65" s="78">
        <v>0</v>
      </c>
      <c r="BG65" s="78">
        <v>28074.171240000003</v>
      </c>
      <c r="BH65" s="78">
        <v>28074.171240000003</v>
      </c>
      <c r="BI65" s="78">
        <v>0</v>
      </c>
      <c r="BJ65" s="78">
        <v>0</v>
      </c>
      <c r="BK65" s="76">
        <v>0</v>
      </c>
      <c r="BL65" s="76">
        <v>0</v>
      </c>
      <c r="BM65" s="78">
        <v>0</v>
      </c>
      <c r="BN65" s="78">
        <v>0</v>
      </c>
      <c r="BO65" s="130">
        <v>28074.171240000003</v>
      </c>
      <c r="BP65" s="157"/>
    </row>
    <row r="66" spans="1:73" x14ac:dyDescent="0.35">
      <c r="A66" s="155"/>
      <c r="B66" s="155" t="s">
        <v>215</v>
      </c>
      <c r="C66" s="155"/>
      <c r="D66" s="78">
        <v>0</v>
      </c>
      <c r="E66" s="78">
        <v>0</v>
      </c>
      <c r="F66" s="78">
        <v>0</v>
      </c>
      <c r="G66" s="78">
        <v>0</v>
      </c>
      <c r="H66" s="78">
        <v>0</v>
      </c>
      <c r="I66" s="78">
        <v>0</v>
      </c>
      <c r="J66" s="78">
        <v>0</v>
      </c>
      <c r="K66" s="78">
        <v>0</v>
      </c>
      <c r="L66" s="78">
        <v>0</v>
      </c>
      <c r="M66" s="78">
        <v>0</v>
      </c>
      <c r="N66" s="78">
        <v>0</v>
      </c>
      <c r="O66" s="78">
        <v>0</v>
      </c>
      <c r="P66" s="78">
        <v>0</v>
      </c>
      <c r="Q66" s="78">
        <v>0</v>
      </c>
      <c r="R66" s="78">
        <v>0</v>
      </c>
      <c r="S66" s="78">
        <v>0</v>
      </c>
      <c r="T66" s="78">
        <v>0</v>
      </c>
      <c r="U66" s="78">
        <v>0</v>
      </c>
      <c r="V66" s="78">
        <v>0</v>
      </c>
      <c r="W66" s="78">
        <v>0</v>
      </c>
      <c r="X66" s="78">
        <v>0</v>
      </c>
      <c r="Y66" s="78">
        <v>0</v>
      </c>
      <c r="Z66" s="78">
        <v>0</v>
      </c>
      <c r="AA66" s="78">
        <v>0</v>
      </c>
      <c r="AB66" s="78">
        <v>0</v>
      </c>
      <c r="AC66" s="78">
        <v>0</v>
      </c>
      <c r="AD66" s="78">
        <v>0</v>
      </c>
      <c r="AE66" s="78">
        <v>0</v>
      </c>
      <c r="AF66" s="78">
        <v>0</v>
      </c>
      <c r="AG66" s="78">
        <v>0</v>
      </c>
      <c r="AH66" s="78">
        <v>0</v>
      </c>
      <c r="AI66" s="78">
        <v>0</v>
      </c>
      <c r="AJ66" s="78">
        <v>0</v>
      </c>
      <c r="AK66" s="78">
        <v>0</v>
      </c>
      <c r="AL66" s="78">
        <v>0</v>
      </c>
      <c r="AM66" s="78">
        <v>0</v>
      </c>
      <c r="AN66" s="78">
        <v>0</v>
      </c>
      <c r="AO66" s="78">
        <v>0</v>
      </c>
      <c r="AP66" s="78">
        <v>0</v>
      </c>
      <c r="AQ66" s="78">
        <v>0</v>
      </c>
      <c r="AR66" s="78">
        <v>0</v>
      </c>
      <c r="AS66" s="78">
        <v>0</v>
      </c>
      <c r="AT66" s="78">
        <v>0</v>
      </c>
      <c r="AU66" s="78">
        <v>0</v>
      </c>
      <c r="AV66" s="78">
        <v>0</v>
      </c>
      <c r="AW66" s="78">
        <v>0</v>
      </c>
      <c r="AX66" s="78">
        <v>0</v>
      </c>
      <c r="AY66" s="78">
        <v>0</v>
      </c>
      <c r="AZ66" s="78">
        <v>0</v>
      </c>
      <c r="BA66" s="78">
        <v>0</v>
      </c>
      <c r="BB66" s="78">
        <v>0</v>
      </c>
      <c r="BC66" s="78">
        <v>0</v>
      </c>
      <c r="BD66" s="78">
        <v>0</v>
      </c>
      <c r="BE66" s="78">
        <v>0</v>
      </c>
      <c r="BF66" s="78">
        <v>0</v>
      </c>
      <c r="BG66" s="130"/>
      <c r="BH66" s="130"/>
      <c r="BI66" s="130"/>
      <c r="BJ66" s="130"/>
      <c r="BK66" s="76"/>
      <c r="BL66" s="76"/>
      <c r="BM66" s="130"/>
      <c r="BN66" s="130"/>
      <c r="BO66" s="130"/>
      <c r="BP66" s="157"/>
    </row>
    <row r="67" spans="1:73" x14ac:dyDescent="0.35">
      <c r="A67" s="155"/>
      <c r="B67" s="155" t="s">
        <v>216</v>
      </c>
      <c r="C67" s="155"/>
      <c r="D67" s="78">
        <v>0</v>
      </c>
      <c r="E67" s="78">
        <v>0</v>
      </c>
      <c r="F67" s="78">
        <v>0</v>
      </c>
      <c r="G67" s="78">
        <v>0</v>
      </c>
      <c r="H67" s="78">
        <v>0</v>
      </c>
      <c r="I67" s="78">
        <v>0</v>
      </c>
      <c r="J67" s="78">
        <v>0</v>
      </c>
      <c r="K67" s="78">
        <v>0</v>
      </c>
      <c r="L67" s="78">
        <v>0</v>
      </c>
      <c r="M67" s="78">
        <v>0</v>
      </c>
      <c r="N67" s="78">
        <v>0</v>
      </c>
      <c r="O67" s="78">
        <v>0</v>
      </c>
      <c r="P67" s="78">
        <v>0</v>
      </c>
      <c r="Q67" s="78">
        <v>0</v>
      </c>
      <c r="R67" s="78">
        <v>0</v>
      </c>
      <c r="S67" s="78">
        <v>0</v>
      </c>
      <c r="T67" s="78">
        <v>0</v>
      </c>
      <c r="U67" s="78">
        <v>0</v>
      </c>
      <c r="V67" s="78">
        <v>0</v>
      </c>
      <c r="W67" s="78">
        <v>0</v>
      </c>
      <c r="X67" s="78">
        <v>0</v>
      </c>
      <c r="Y67" s="78">
        <v>0</v>
      </c>
      <c r="Z67" s="78">
        <v>0</v>
      </c>
      <c r="AA67" s="78">
        <v>0</v>
      </c>
      <c r="AB67" s="78">
        <v>0</v>
      </c>
      <c r="AC67" s="78">
        <v>0</v>
      </c>
      <c r="AD67" s="78">
        <v>0</v>
      </c>
      <c r="AE67" s="78">
        <v>0</v>
      </c>
      <c r="AF67" s="78">
        <v>0</v>
      </c>
      <c r="AG67" s="78">
        <v>0</v>
      </c>
      <c r="AH67" s="78">
        <v>0</v>
      </c>
      <c r="AI67" s="78">
        <v>0</v>
      </c>
      <c r="AJ67" s="78">
        <v>0</v>
      </c>
      <c r="AK67" s="78">
        <v>0</v>
      </c>
      <c r="AL67" s="78">
        <v>0</v>
      </c>
      <c r="AM67" s="78">
        <v>0</v>
      </c>
      <c r="AN67" s="78">
        <v>0</v>
      </c>
      <c r="AO67" s="78">
        <v>0</v>
      </c>
      <c r="AP67" s="78">
        <v>0</v>
      </c>
      <c r="AQ67" s="78">
        <v>0</v>
      </c>
      <c r="AR67" s="78">
        <v>0</v>
      </c>
      <c r="AS67" s="78">
        <v>0</v>
      </c>
      <c r="AT67" s="78">
        <v>0</v>
      </c>
      <c r="AU67" s="78">
        <v>0</v>
      </c>
      <c r="AV67" s="78">
        <v>0</v>
      </c>
      <c r="AW67" s="78">
        <v>0</v>
      </c>
      <c r="AX67" s="78">
        <v>0</v>
      </c>
      <c r="AY67" s="78">
        <v>0</v>
      </c>
      <c r="AZ67" s="78">
        <v>0</v>
      </c>
      <c r="BA67" s="78">
        <v>0</v>
      </c>
      <c r="BB67" s="78">
        <v>0</v>
      </c>
      <c r="BC67" s="78">
        <v>0</v>
      </c>
      <c r="BD67" s="78">
        <v>0</v>
      </c>
      <c r="BE67" s="78">
        <v>0</v>
      </c>
      <c r="BF67" s="78">
        <v>0</v>
      </c>
      <c r="BG67" s="130"/>
      <c r="BH67" s="130"/>
      <c r="BI67" s="130"/>
      <c r="BJ67" s="130"/>
      <c r="BK67" s="76"/>
      <c r="BL67" s="76"/>
      <c r="BM67" s="130"/>
      <c r="BN67" s="130"/>
      <c r="BO67" s="130"/>
      <c r="BP67" s="157"/>
    </row>
    <row r="68" spans="1:73" x14ac:dyDescent="0.35">
      <c r="A68" s="155"/>
      <c r="B68" s="156" t="s">
        <v>213</v>
      </c>
      <c r="C68" s="156"/>
      <c r="D68" s="132">
        <v>23043096.485223327</v>
      </c>
      <c r="E68" s="132">
        <v>14591.314776673276</v>
      </c>
      <c r="F68" s="132">
        <v>37842.400000000001</v>
      </c>
      <c r="G68" s="132">
        <v>181173.13215412592</v>
      </c>
      <c r="H68" s="132">
        <v>42997.901168836288</v>
      </c>
      <c r="I68" s="132">
        <v>2678561.5067405296</v>
      </c>
      <c r="J68" s="132">
        <v>125314.17872936254</v>
      </c>
      <c r="K68" s="132">
        <v>7021426.474774885</v>
      </c>
      <c r="L68" s="132">
        <v>27892.010237159673</v>
      </c>
      <c r="M68" s="132">
        <v>2630720.4099387247</v>
      </c>
      <c r="N68" s="132">
        <v>274006.99680070806</v>
      </c>
      <c r="O68" s="132">
        <v>93380.723025260435</v>
      </c>
      <c r="P68" s="132">
        <v>196362.38879889078</v>
      </c>
      <c r="Q68" s="132">
        <v>13046.460083667193</v>
      </c>
      <c r="R68" s="132">
        <v>206704.67282497117</v>
      </c>
      <c r="S68" s="132">
        <v>117943.19380226979</v>
      </c>
      <c r="T68" s="132">
        <v>182180.98871790391</v>
      </c>
      <c r="U68" s="132">
        <v>161897.47101159731</v>
      </c>
      <c r="V68" s="132">
        <v>3163019.6880587349</v>
      </c>
      <c r="W68" s="132">
        <v>2939072.5253047901</v>
      </c>
      <c r="X68" s="132">
        <v>595416.46308879566</v>
      </c>
      <c r="Y68" s="132">
        <v>115930.87258143292</v>
      </c>
      <c r="Z68" s="132">
        <v>60387.089117653901</v>
      </c>
      <c r="AA68" s="132">
        <v>16546.175178772599</v>
      </c>
      <c r="AB68" s="132">
        <v>6650.5799827432966</v>
      </c>
      <c r="AC68" s="132">
        <v>17963.861110641628</v>
      </c>
      <c r="AD68" s="132">
        <v>49361.291853123817</v>
      </c>
      <c r="AE68" s="132">
        <v>8019.2873110277342</v>
      </c>
      <c r="AF68" s="132">
        <v>1515529.1059837809</v>
      </c>
      <c r="AG68" s="132">
        <v>1202972.0208218121</v>
      </c>
      <c r="AH68" s="132">
        <v>19139027.40354</v>
      </c>
      <c r="AI68" s="132">
        <v>918549.99018170428</v>
      </c>
      <c r="AJ68" s="132">
        <v>5175733.9431058234</v>
      </c>
      <c r="AK68" s="132">
        <v>872878.58199233597</v>
      </c>
      <c r="AL68" s="132">
        <v>2601710.1066835951</v>
      </c>
      <c r="AM68" s="132">
        <v>4348679.428964613</v>
      </c>
      <c r="AN68" s="132">
        <v>0</v>
      </c>
      <c r="AO68" s="132">
        <v>1192326.7021365957</v>
      </c>
      <c r="AP68" s="132">
        <v>713753.42540270847</v>
      </c>
      <c r="AQ68" s="132">
        <v>2306005.9630337157</v>
      </c>
      <c r="AR68" s="132">
        <v>1506056.2040270001</v>
      </c>
      <c r="AS68" s="132">
        <v>115578.3</v>
      </c>
      <c r="AT68" s="132">
        <v>2222880.4427053137</v>
      </c>
      <c r="AU68" s="132">
        <v>15684.2</v>
      </c>
      <c r="AV68" s="132">
        <v>73856</v>
      </c>
      <c r="AW68" s="132">
        <v>183565.12099999998</v>
      </c>
      <c r="AX68" s="132">
        <v>2267452.4</v>
      </c>
      <c r="AY68" s="132">
        <v>3659290.683664714</v>
      </c>
      <c r="AZ68" s="132">
        <v>1668946.6817170822</v>
      </c>
      <c r="BA68" s="132">
        <v>1225673.958521419</v>
      </c>
      <c r="BB68" s="132">
        <v>51467.788730627763</v>
      </c>
      <c r="BC68" s="132">
        <v>652554.02309990325</v>
      </c>
      <c r="BD68" s="132">
        <v>591829.99381449679</v>
      </c>
      <c r="BE68" s="132">
        <v>491030.2</v>
      </c>
      <c r="BF68" s="132">
        <v>98734539.211523876</v>
      </c>
      <c r="BG68" s="132">
        <v>23299287.454519998</v>
      </c>
      <c r="BH68" s="132">
        <v>122033826.66604386</v>
      </c>
      <c r="BI68" s="132">
        <v>0</v>
      </c>
      <c r="BJ68" s="132">
        <v>0</v>
      </c>
      <c r="BK68" s="133">
        <v>0</v>
      </c>
      <c r="BL68" s="133">
        <v>0</v>
      </c>
      <c r="BM68" s="132">
        <v>5755044.9999999991</v>
      </c>
      <c r="BN68" s="132">
        <v>94974.799999999988</v>
      </c>
      <c r="BO68" s="132">
        <v>127693896.86604385</v>
      </c>
      <c r="BP68" s="157"/>
    </row>
    <row r="69" spans="1:73" x14ac:dyDescent="0.35">
      <c r="A69" s="155"/>
      <c r="B69" s="155" t="s">
        <v>217</v>
      </c>
      <c r="C69" s="155"/>
      <c r="D69" s="78">
        <v>23043096.485223327</v>
      </c>
      <c r="E69" s="78">
        <v>14591.314776673276</v>
      </c>
      <c r="F69" s="78">
        <v>37842.400000000001</v>
      </c>
      <c r="G69" s="78">
        <v>181173.13215412592</v>
      </c>
      <c r="H69" s="78">
        <v>42997.901168836288</v>
      </c>
      <c r="I69" s="78">
        <v>2678561.5067405296</v>
      </c>
      <c r="J69" s="78">
        <v>125314.17872936254</v>
      </c>
      <c r="K69" s="78">
        <v>7021426.474774885</v>
      </c>
      <c r="L69" s="78">
        <v>27892.010237159673</v>
      </c>
      <c r="M69" s="78">
        <v>2630720.4099387247</v>
      </c>
      <c r="N69" s="78">
        <v>274006.99680070806</v>
      </c>
      <c r="O69" s="78">
        <v>93380.723025260435</v>
      </c>
      <c r="P69" s="78">
        <v>196362.38879889078</v>
      </c>
      <c r="Q69" s="78">
        <v>13046.460083667193</v>
      </c>
      <c r="R69" s="78">
        <v>206704.67282497117</v>
      </c>
      <c r="S69" s="78">
        <v>117943.19380226979</v>
      </c>
      <c r="T69" s="78">
        <v>182180.98871790391</v>
      </c>
      <c r="U69" s="78">
        <v>161897.47101159731</v>
      </c>
      <c r="V69" s="78">
        <v>3163019.6880587349</v>
      </c>
      <c r="W69" s="78">
        <v>2939072.5253047869</v>
      </c>
      <c r="X69" s="78">
        <v>595416.46308879566</v>
      </c>
      <c r="Y69" s="78">
        <v>115930.87258143292</v>
      </c>
      <c r="Z69" s="78">
        <v>60387.089117653901</v>
      </c>
      <c r="AA69" s="78">
        <v>16546.175178772599</v>
      </c>
      <c r="AB69" s="78">
        <v>6650.5799827432966</v>
      </c>
      <c r="AC69" s="78">
        <v>17963.861110641628</v>
      </c>
      <c r="AD69" s="78">
        <v>49361.291853123817</v>
      </c>
      <c r="AE69" s="78">
        <v>8019.2873110277342</v>
      </c>
      <c r="AF69" s="78">
        <v>1515529.1059837809</v>
      </c>
      <c r="AG69" s="78">
        <v>1202972.0208218121</v>
      </c>
      <c r="AH69" s="78">
        <v>19139027.40354</v>
      </c>
      <c r="AI69" s="78">
        <v>918549.99018170428</v>
      </c>
      <c r="AJ69" s="78">
        <v>5175733.9431058234</v>
      </c>
      <c r="AK69" s="78">
        <v>872878.58199233597</v>
      </c>
      <c r="AL69" s="78">
        <v>2601710.1066835951</v>
      </c>
      <c r="AM69" s="78">
        <v>352007.42789450276</v>
      </c>
      <c r="AN69" s="78">
        <v>0</v>
      </c>
      <c r="AO69" s="78">
        <v>5188998.703206704</v>
      </c>
      <c r="AP69" s="78">
        <v>713753.42540270847</v>
      </c>
      <c r="AQ69" s="78">
        <v>2306005.9630337157</v>
      </c>
      <c r="AR69" s="78">
        <v>1506056.2040270001</v>
      </c>
      <c r="AS69" s="78">
        <v>115578.3</v>
      </c>
      <c r="AT69" s="78">
        <v>2222880.4427053137</v>
      </c>
      <c r="AU69" s="78">
        <v>15684.2</v>
      </c>
      <c r="AV69" s="78">
        <v>73856</v>
      </c>
      <c r="AW69" s="78">
        <v>183565.12099999998</v>
      </c>
      <c r="AX69" s="78">
        <v>2267452.4</v>
      </c>
      <c r="AY69" s="78">
        <v>3659290.683664714</v>
      </c>
      <c r="AZ69" s="78">
        <v>1668946.6817170822</v>
      </c>
      <c r="BA69" s="78">
        <v>1225673.958521419</v>
      </c>
      <c r="BB69" s="78">
        <v>51467.788730627763</v>
      </c>
      <c r="BC69" s="78">
        <v>652554.02309990325</v>
      </c>
      <c r="BD69" s="78">
        <v>591829.99381449679</v>
      </c>
      <c r="BE69" s="78">
        <v>491030.2</v>
      </c>
      <c r="BF69" s="130">
        <v>98734539.211523876</v>
      </c>
      <c r="BG69" s="130">
        <v>23299287.454520002</v>
      </c>
      <c r="BH69" s="130">
        <v>122033826.66604388</v>
      </c>
      <c r="BI69" s="130">
        <v>0</v>
      </c>
      <c r="BJ69" s="130">
        <v>0</v>
      </c>
      <c r="BK69" s="130">
        <v>0</v>
      </c>
      <c r="BL69" s="130">
        <v>0</v>
      </c>
      <c r="BM69" s="130">
        <v>5755044.9999999991</v>
      </c>
      <c r="BN69" s="130">
        <v>94974.799999999988</v>
      </c>
      <c r="BO69" s="130"/>
      <c r="BP69" s="157"/>
      <c r="BU69" s="138"/>
    </row>
    <row r="71" spans="1:73" x14ac:dyDescent="0.35">
      <c r="BK71" s="24"/>
      <c r="BL71" s="24"/>
      <c r="BM71" s="24"/>
      <c r="BN71" s="159"/>
    </row>
    <row r="72" spans="1:73" x14ac:dyDescent="0.35">
      <c r="BK72" s="160"/>
      <c r="BL72" s="24"/>
      <c r="BM72" s="24"/>
      <c r="BN72" s="159"/>
    </row>
    <row r="73" spans="1:73" x14ac:dyDescent="0.35">
      <c r="BK73" s="24"/>
      <c r="BL73" s="24"/>
      <c r="BM73" s="24"/>
      <c r="BN73" s="24"/>
    </row>
    <row r="74" spans="1:73" x14ac:dyDescent="0.35">
      <c r="BK74" s="160"/>
      <c r="BL74" s="24"/>
      <c r="BM74" s="24"/>
      <c r="BN74" s="24"/>
    </row>
  </sheetData>
  <conditionalFormatting sqref="D8:BO8 D9:BG64 BH9:BH65 BI9:BO64">
    <cfRule type="cellIs" dxfId="12" priority="5" operator="lessThan">
      <formula>0</formula>
    </cfRule>
  </conditionalFormatting>
  <conditionalFormatting sqref="BP8:BP69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{2ADE4811-E267-4DF7-96E5-BF54B5D48A7C}</x14:id>
        </ext>
      </extLst>
    </cfRule>
  </conditionalFormatting>
  <conditionalFormatting sqref="BF3:BH3">
    <cfRule type="cellIs" dxfId="11" priority="1" operator="lessThan">
      <formula>0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ADE4811-E267-4DF7-96E5-BF54B5D48A7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BP8:BP69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70"/>
  <sheetViews>
    <sheetView tabSelected="1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H67" sqref="H67"/>
    </sheetView>
  </sheetViews>
  <sheetFormatPr defaultColWidth="8.88671875" defaultRowHeight="15" x14ac:dyDescent="0.35"/>
  <cols>
    <col min="1" max="1" width="2.33203125" style="1" customWidth="1"/>
    <col min="2" max="2" width="6.109375" style="1" customWidth="1"/>
    <col min="3" max="3" width="29.88671875" style="1" customWidth="1"/>
    <col min="4" max="4" width="37.6640625" style="1" hidden="1" customWidth="1"/>
    <col min="5" max="5" width="0.109375" style="1" customWidth="1"/>
    <col min="6" max="15" width="19.33203125" style="1" customWidth="1"/>
    <col min="16" max="16" width="19.33203125" style="1" customWidth="1" collapsed="1"/>
    <col min="17" max="17" width="19.33203125" style="1" customWidth="1"/>
    <col min="18" max="18" width="19.33203125" style="1" customWidth="1" collapsed="1"/>
    <col min="19" max="20" width="19.33203125" style="1" customWidth="1"/>
    <col min="21" max="21" width="19.33203125" style="1" customWidth="1" collapsed="1"/>
    <col min="22" max="26" width="19.33203125" style="1" customWidth="1"/>
    <col min="27" max="27" width="19.33203125" style="1" customWidth="1" collapsed="1"/>
    <col min="28" max="28" width="19.33203125" style="1" customWidth="1"/>
    <col min="29" max="29" width="19.33203125" style="1" customWidth="1" collapsed="1"/>
    <col min="30" max="30" width="19.33203125" style="1" customWidth="1"/>
    <col min="31" max="32" width="19.33203125" style="1" customWidth="1" collapsed="1"/>
    <col min="33" max="34" width="19.33203125" style="1" customWidth="1"/>
    <col min="35" max="35" width="19.33203125" style="1" customWidth="1" collapsed="1"/>
    <col min="36" max="36" width="19.33203125" style="1" customWidth="1"/>
    <col min="37" max="37" width="19.33203125" style="1" customWidth="1" collapsed="1"/>
    <col min="38" max="39" width="19.33203125" style="1" customWidth="1"/>
    <col min="40" max="40" width="19.33203125" style="1" customWidth="1" collapsed="1"/>
    <col min="41" max="43" width="19.33203125" style="1" customWidth="1"/>
    <col min="44" max="44" width="19.33203125" style="1" customWidth="1" collapsed="1"/>
    <col min="45" max="49" width="19.33203125" style="1" customWidth="1"/>
    <col min="50" max="50" width="19.33203125" style="1" customWidth="1" collapsed="1"/>
    <col min="51" max="69" width="19.33203125" style="1" customWidth="1"/>
    <col min="70" max="70" width="19.33203125" style="96" customWidth="1"/>
    <col min="71" max="16384" width="8.88671875" style="1"/>
  </cols>
  <sheetData>
    <row r="1" spans="1:70" x14ac:dyDescent="0.35">
      <c r="B1" s="91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92"/>
      <c r="BG1" s="91"/>
      <c r="BH1" s="91"/>
      <c r="BI1" s="93"/>
      <c r="BJ1" s="93"/>
      <c r="BK1" s="93"/>
      <c r="BL1" s="93"/>
      <c r="BM1" s="94"/>
      <c r="BN1" s="95"/>
    </row>
    <row r="2" spans="1:70" x14ac:dyDescent="0.35">
      <c r="A2" s="5"/>
      <c r="B2" s="97" t="s">
        <v>1</v>
      </c>
      <c r="F2" s="4"/>
      <c r="G2" s="4"/>
      <c r="H2" s="4"/>
      <c r="I2" s="2"/>
      <c r="J2" s="4"/>
      <c r="K2" s="4"/>
      <c r="L2" s="4"/>
      <c r="M2" s="4"/>
      <c r="N2" s="4"/>
      <c r="O2" s="4"/>
      <c r="P2" s="4"/>
      <c r="Q2" s="4"/>
      <c r="R2" s="4"/>
      <c r="S2" s="4"/>
      <c r="T2" s="2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93"/>
      <c r="BI2" s="93"/>
      <c r="BJ2" s="93"/>
      <c r="BK2" s="93"/>
      <c r="BL2" s="3"/>
      <c r="BM2" s="5"/>
      <c r="BN2" s="4"/>
      <c r="BO2" s="4"/>
    </row>
    <row r="3" spans="1:70" s="4" customFormat="1" x14ac:dyDescent="0.35"/>
    <row r="4" spans="1:70" s="98" customFormat="1" ht="120" x14ac:dyDescent="0.3">
      <c r="B4" s="99"/>
      <c r="C4" s="7"/>
      <c r="D4" s="7"/>
      <c r="E4" s="7"/>
      <c r="F4" s="7" t="s">
        <v>225</v>
      </c>
      <c r="G4" s="7" t="s">
        <v>226</v>
      </c>
      <c r="H4" s="7" t="s">
        <v>227</v>
      </c>
      <c r="I4" s="7" t="s">
        <v>228</v>
      </c>
      <c r="J4" s="7" t="s">
        <v>229</v>
      </c>
      <c r="K4" s="7" t="s">
        <v>230</v>
      </c>
      <c r="L4" s="7" t="s">
        <v>231</v>
      </c>
      <c r="M4" s="7" t="s">
        <v>232</v>
      </c>
      <c r="N4" s="7" t="s">
        <v>233</v>
      </c>
      <c r="O4" s="7" t="s">
        <v>234</v>
      </c>
      <c r="P4" s="7" t="s">
        <v>235</v>
      </c>
      <c r="Q4" s="7" t="s">
        <v>236</v>
      </c>
      <c r="R4" s="7" t="s">
        <v>237</v>
      </c>
      <c r="S4" s="7" t="s">
        <v>238</v>
      </c>
      <c r="T4" s="7" t="s">
        <v>239</v>
      </c>
      <c r="U4" s="7" t="s">
        <v>240</v>
      </c>
      <c r="V4" s="7" t="s">
        <v>241</v>
      </c>
      <c r="W4" s="7" t="s">
        <v>242</v>
      </c>
      <c r="X4" s="7" t="s">
        <v>243</v>
      </c>
      <c r="Y4" s="7" t="s">
        <v>244</v>
      </c>
      <c r="Z4" s="7" t="s">
        <v>245</v>
      </c>
      <c r="AA4" s="7" t="s">
        <v>246</v>
      </c>
      <c r="AB4" s="7" t="s">
        <v>247</v>
      </c>
      <c r="AC4" s="7" t="s">
        <v>248</v>
      </c>
      <c r="AD4" s="7" t="s">
        <v>249</v>
      </c>
      <c r="AE4" s="7" t="s">
        <v>250</v>
      </c>
      <c r="AF4" s="7" t="s">
        <v>251</v>
      </c>
      <c r="AG4" s="7" t="s">
        <v>252</v>
      </c>
      <c r="AH4" s="7" t="s">
        <v>253</v>
      </c>
      <c r="AI4" s="7" t="s">
        <v>254</v>
      </c>
      <c r="AJ4" s="7" t="s">
        <v>255</v>
      </c>
      <c r="AK4" s="7" t="s">
        <v>256</v>
      </c>
      <c r="AL4" s="7" t="s">
        <v>257</v>
      </c>
      <c r="AM4" s="7" t="s">
        <v>258</v>
      </c>
      <c r="AN4" s="7" t="s">
        <v>259</v>
      </c>
      <c r="AO4" s="7" t="s">
        <v>260</v>
      </c>
      <c r="AP4" s="7" t="s">
        <v>261</v>
      </c>
      <c r="AQ4" s="7" t="s">
        <v>262</v>
      </c>
      <c r="AR4" s="7" t="s">
        <v>263</v>
      </c>
      <c r="AS4" s="7" t="s">
        <v>264</v>
      </c>
      <c r="AT4" s="7" t="s">
        <v>265</v>
      </c>
      <c r="AU4" s="7" t="s">
        <v>266</v>
      </c>
      <c r="AV4" s="7" t="s">
        <v>267</v>
      </c>
      <c r="AW4" s="7" t="s">
        <v>268</v>
      </c>
      <c r="AX4" s="7" t="s">
        <v>269</v>
      </c>
      <c r="AY4" s="7" t="s">
        <v>270</v>
      </c>
      <c r="AZ4" s="7" t="s">
        <v>271</v>
      </c>
      <c r="BA4" s="7" t="s">
        <v>272</v>
      </c>
      <c r="BB4" s="7" t="s">
        <v>273</v>
      </c>
      <c r="BC4" s="7" t="s">
        <v>274</v>
      </c>
      <c r="BD4" s="7" t="s">
        <v>275</v>
      </c>
      <c r="BE4" s="7" t="s">
        <v>276</v>
      </c>
      <c r="BF4" s="7" t="s">
        <v>277</v>
      </c>
      <c r="BG4" s="7" t="s">
        <v>3</v>
      </c>
      <c r="BH4" s="8" t="s">
        <v>4</v>
      </c>
      <c r="BI4" s="7" t="s">
        <v>5</v>
      </c>
      <c r="BJ4" s="7" t="s">
        <v>6</v>
      </c>
      <c r="BK4" s="7" t="s">
        <v>7</v>
      </c>
      <c r="BL4" s="7" t="s">
        <v>8</v>
      </c>
      <c r="BM4" s="7" t="s">
        <v>9</v>
      </c>
      <c r="BN4" s="9" t="s">
        <v>2</v>
      </c>
      <c r="BO4" s="9"/>
      <c r="BP4" s="8" t="s">
        <v>10</v>
      </c>
      <c r="BQ4" s="10" t="s">
        <v>11</v>
      </c>
      <c r="BR4" s="100"/>
    </row>
    <row r="5" spans="1:70" s="101" customFormat="1" ht="105" x14ac:dyDescent="0.3">
      <c r="B5" s="102"/>
      <c r="C5" s="11"/>
      <c r="D5" s="11"/>
      <c r="E5" s="11"/>
      <c r="F5" s="11" t="s">
        <v>278</v>
      </c>
      <c r="G5" s="11" t="s">
        <v>279</v>
      </c>
      <c r="H5" s="11" t="s">
        <v>280</v>
      </c>
      <c r="I5" s="11" t="s">
        <v>281</v>
      </c>
      <c r="J5" s="11" t="s">
        <v>282</v>
      </c>
      <c r="K5" s="11" t="s">
        <v>283</v>
      </c>
      <c r="L5" s="11" t="s">
        <v>284</v>
      </c>
      <c r="M5" s="11" t="s">
        <v>285</v>
      </c>
      <c r="N5" s="11" t="s">
        <v>286</v>
      </c>
      <c r="O5" s="11" t="s">
        <v>287</v>
      </c>
      <c r="P5" s="11" t="s">
        <v>288</v>
      </c>
      <c r="Q5" s="11" t="s">
        <v>289</v>
      </c>
      <c r="R5" s="11" t="s">
        <v>290</v>
      </c>
      <c r="S5" s="11" t="s">
        <v>291</v>
      </c>
      <c r="T5" s="11" t="s">
        <v>292</v>
      </c>
      <c r="U5" s="11" t="s">
        <v>293</v>
      </c>
      <c r="V5" s="11" t="s">
        <v>294</v>
      </c>
      <c r="W5" s="11" t="s">
        <v>295</v>
      </c>
      <c r="X5" s="11" t="s">
        <v>296</v>
      </c>
      <c r="Y5" s="11" t="s">
        <v>297</v>
      </c>
      <c r="Z5" s="11" t="s">
        <v>298</v>
      </c>
      <c r="AA5" s="11" t="s">
        <v>299</v>
      </c>
      <c r="AB5" s="11" t="s">
        <v>300</v>
      </c>
      <c r="AC5" s="11" t="s">
        <v>301</v>
      </c>
      <c r="AD5" s="11" t="s">
        <v>302</v>
      </c>
      <c r="AE5" s="11" t="s">
        <v>303</v>
      </c>
      <c r="AF5" s="11" t="s">
        <v>304</v>
      </c>
      <c r="AG5" s="11" t="s">
        <v>305</v>
      </c>
      <c r="AH5" s="11" t="s">
        <v>306</v>
      </c>
      <c r="AI5" s="11" t="s">
        <v>307</v>
      </c>
      <c r="AJ5" s="11" t="s">
        <v>308</v>
      </c>
      <c r="AK5" s="11" t="s">
        <v>309</v>
      </c>
      <c r="AL5" s="11" t="s">
        <v>310</v>
      </c>
      <c r="AM5" s="11" t="s">
        <v>311</v>
      </c>
      <c r="AN5" s="11" t="s">
        <v>312</v>
      </c>
      <c r="AO5" s="11" t="s">
        <v>313</v>
      </c>
      <c r="AP5" s="11" t="s">
        <v>314</v>
      </c>
      <c r="AQ5" s="11" t="s">
        <v>315</v>
      </c>
      <c r="AR5" s="11" t="s">
        <v>316</v>
      </c>
      <c r="AS5" s="11" t="s">
        <v>317</v>
      </c>
      <c r="AT5" s="11" t="s">
        <v>318</v>
      </c>
      <c r="AU5" s="11" t="s">
        <v>319</v>
      </c>
      <c r="AV5" s="11" t="s">
        <v>320</v>
      </c>
      <c r="AW5" s="11" t="s">
        <v>321</v>
      </c>
      <c r="AX5" s="11" t="s">
        <v>322</v>
      </c>
      <c r="AY5" s="11" t="s">
        <v>323</v>
      </c>
      <c r="AZ5" s="11" t="s">
        <v>324</v>
      </c>
      <c r="BA5" s="11" t="s">
        <v>325</v>
      </c>
      <c r="BB5" s="11" t="s">
        <v>326</v>
      </c>
      <c r="BC5" s="11" t="s">
        <v>327</v>
      </c>
      <c r="BD5" s="11" t="s">
        <v>328</v>
      </c>
      <c r="BE5" s="11" t="s">
        <v>329</v>
      </c>
      <c r="BF5" s="11" t="s">
        <v>330</v>
      </c>
      <c r="BG5" s="11" t="s">
        <v>330</v>
      </c>
      <c r="BH5" s="12"/>
      <c r="BI5" s="11"/>
      <c r="BJ5" s="11"/>
      <c r="BK5" s="11"/>
      <c r="BL5" s="11"/>
      <c r="BM5" s="11"/>
      <c r="BN5" s="11" t="s">
        <v>14</v>
      </c>
      <c r="BO5" s="11" t="s">
        <v>15</v>
      </c>
      <c r="BP5" s="12"/>
      <c r="BQ5" s="13"/>
      <c r="BR5" s="103"/>
    </row>
    <row r="6" spans="1:70" s="112" customFormat="1" x14ac:dyDescent="0.35">
      <c r="A6" s="104"/>
      <c r="B6" s="105" t="s">
        <v>16</v>
      </c>
      <c r="C6" s="106"/>
      <c r="D6" s="106"/>
      <c r="E6" s="106"/>
      <c r="F6" s="107" t="s">
        <v>25</v>
      </c>
      <c r="G6" s="107" t="s">
        <v>28</v>
      </c>
      <c r="H6" s="107" t="s">
        <v>31</v>
      </c>
      <c r="I6" s="106">
        <v>10</v>
      </c>
      <c r="J6" s="106">
        <v>11</v>
      </c>
      <c r="K6" s="106">
        <v>13</v>
      </c>
      <c r="L6" s="106">
        <v>14</v>
      </c>
      <c r="M6" s="106">
        <v>15</v>
      </c>
      <c r="N6" s="106">
        <v>16</v>
      </c>
      <c r="O6" s="106">
        <v>17</v>
      </c>
      <c r="P6" s="106">
        <v>18</v>
      </c>
      <c r="Q6" s="106">
        <v>19</v>
      </c>
      <c r="R6" s="106">
        <v>20</v>
      </c>
      <c r="S6" s="106">
        <v>21</v>
      </c>
      <c r="T6" s="106">
        <v>22</v>
      </c>
      <c r="U6" s="106">
        <v>23</v>
      </c>
      <c r="V6" s="106">
        <v>24</v>
      </c>
      <c r="W6" s="106">
        <v>25</v>
      </c>
      <c r="X6" s="106">
        <v>26</v>
      </c>
      <c r="Y6" s="106">
        <v>27</v>
      </c>
      <c r="Z6" s="106">
        <v>28</v>
      </c>
      <c r="AA6" s="106">
        <v>29</v>
      </c>
      <c r="AB6" s="106">
        <v>31</v>
      </c>
      <c r="AC6" s="106">
        <v>32</v>
      </c>
      <c r="AD6" s="106">
        <v>34</v>
      </c>
      <c r="AE6" s="106">
        <v>35</v>
      </c>
      <c r="AF6" s="106">
        <v>36</v>
      </c>
      <c r="AG6" s="106">
        <v>37</v>
      </c>
      <c r="AH6" s="106">
        <v>40</v>
      </c>
      <c r="AI6" s="106">
        <v>41</v>
      </c>
      <c r="AJ6" s="106">
        <v>45</v>
      </c>
      <c r="AK6" s="106">
        <v>50</v>
      </c>
      <c r="AL6" s="106">
        <v>51</v>
      </c>
      <c r="AM6" s="106">
        <v>52</v>
      </c>
      <c r="AN6" s="106">
        <v>55</v>
      </c>
      <c r="AO6" s="106">
        <v>60</v>
      </c>
      <c r="AP6" s="106">
        <v>61</v>
      </c>
      <c r="AQ6" s="106">
        <v>62</v>
      </c>
      <c r="AR6" s="106">
        <v>63</v>
      </c>
      <c r="AS6" s="106">
        <v>64</v>
      </c>
      <c r="AT6" s="106">
        <v>65</v>
      </c>
      <c r="AU6" s="106">
        <v>66</v>
      </c>
      <c r="AV6" s="106">
        <v>70</v>
      </c>
      <c r="AW6" s="106">
        <v>71</v>
      </c>
      <c r="AX6" s="106">
        <v>73</v>
      </c>
      <c r="AY6" s="106">
        <v>74</v>
      </c>
      <c r="AZ6" s="106">
        <v>75</v>
      </c>
      <c r="BA6" s="106">
        <v>80</v>
      </c>
      <c r="BB6" s="106">
        <v>85</v>
      </c>
      <c r="BC6" s="106">
        <v>90</v>
      </c>
      <c r="BD6" s="106">
        <v>91</v>
      </c>
      <c r="BE6" s="106">
        <v>92</v>
      </c>
      <c r="BF6" s="106">
        <v>93</v>
      </c>
      <c r="BG6" s="106">
        <v>95</v>
      </c>
      <c r="BH6" s="108" t="s">
        <v>17</v>
      </c>
      <c r="BI6" s="109" t="s">
        <v>18</v>
      </c>
      <c r="BJ6" s="109" t="s">
        <v>19</v>
      </c>
      <c r="BK6" s="109" t="s">
        <v>20</v>
      </c>
      <c r="BL6" s="109" t="s">
        <v>21</v>
      </c>
      <c r="BM6" s="109" t="s">
        <v>22</v>
      </c>
      <c r="BN6" s="109" t="s">
        <v>331</v>
      </c>
      <c r="BO6" s="109" t="s">
        <v>332</v>
      </c>
      <c r="BP6" s="109" t="s">
        <v>24</v>
      </c>
      <c r="BQ6" s="110"/>
      <c r="BR6" s="111"/>
    </row>
    <row r="7" spans="1:70" x14ac:dyDescent="0.35">
      <c r="A7" s="5"/>
      <c r="B7" s="18" t="s">
        <v>25</v>
      </c>
      <c r="C7" s="19" t="s">
        <v>26</v>
      </c>
      <c r="D7" s="19" t="s">
        <v>27</v>
      </c>
      <c r="E7" s="113">
        <f t="shared" ref="E7:E8" si="0">SUM(F7:BG7)</f>
        <v>9133677.0575510915</v>
      </c>
      <c r="F7" s="20">
        <v>6001291.7002100507</v>
      </c>
      <c r="G7" s="20">
        <v>776.1925429090137</v>
      </c>
      <c r="H7" s="20">
        <v>1324.0377319784097</v>
      </c>
      <c r="I7" s="20">
        <v>0</v>
      </c>
      <c r="J7" s="20">
        <v>0</v>
      </c>
      <c r="K7" s="20">
        <v>0</v>
      </c>
      <c r="L7" s="20">
        <v>0</v>
      </c>
      <c r="M7" s="20">
        <v>2234290.0848579351</v>
      </c>
      <c r="N7" s="20">
        <v>6531.3550762353607</v>
      </c>
      <c r="O7" s="20">
        <v>640430.57068742812</v>
      </c>
      <c r="P7" s="20">
        <v>140.00164187937457</v>
      </c>
      <c r="Q7" s="20">
        <v>0</v>
      </c>
      <c r="R7" s="20">
        <v>1732.3370525004586</v>
      </c>
      <c r="S7" s="20">
        <v>0</v>
      </c>
      <c r="T7" s="20">
        <v>0</v>
      </c>
      <c r="U7" s="20">
        <v>0</v>
      </c>
      <c r="V7" s="20">
        <v>3883.4058380842152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  <c r="AC7" s="20">
        <v>0</v>
      </c>
      <c r="AD7" s="20">
        <v>0</v>
      </c>
      <c r="AE7" s="20">
        <v>0</v>
      </c>
      <c r="AF7" s="20">
        <v>415.7358668058032</v>
      </c>
      <c r="AG7" s="20">
        <v>0.14278013447898119</v>
      </c>
      <c r="AH7" s="20">
        <v>0</v>
      </c>
      <c r="AI7" s="20">
        <v>0</v>
      </c>
      <c r="AJ7" s="20">
        <v>62418.025787755636</v>
      </c>
      <c r="AK7" s="20">
        <v>0</v>
      </c>
      <c r="AL7" s="20">
        <v>110337.30064270792</v>
      </c>
      <c r="AM7" s="20">
        <v>10109.655288834068</v>
      </c>
      <c r="AN7" s="20">
        <v>0</v>
      </c>
      <c r="AO7" s="20">
        <v>288.06947126815214</v>
      </c>
      <c r="AP7" s="20">
        <v>0</v>
      </c>
      <c r="AQ7" s="20">
        <v>0</v>
      </c>
      <c r="AR7" s="20">
        <v>474.41211131648322</v>
      </c>
      <c r="AS7" s="20">
        <v>0</v>
      </c>
      <c r="AT7" s="20">
        <v>0</v>
      </c>
      <c r="AU7" s="20">
        <v>0</v>
      </c>
      <c r="AV7" s="20">
        <v>0</v>
      </c>
      <c r="AW7" s="20">
        <v>0</v>
      </c>
      <c r="AX7" s="20">
        <v>0</v>
      </c>
      <c r="AY7" s="20">
        <v>894.81773329429222</v>
      </c>
      <c r="AZ7" s="20">
        <v>51773.215630418592</v>
      </c>
      <c r="BA7" s="20">
        <v>0</v>
      </c>
      <c r="BB7" s="20">
        <v>0</v>
      </c>
      <c r="BC7" s="20">
        <v>0</v>
      </c>
      <c r="BD7" s="20">
        <v>0</v>
      </c>
      <c r="BE7" s="20">
        <v>6565.9965995608172</v>
      </c>
      <c r="BF7" s="20">
        <v>0</v>
      </c>
      <c r="BG7" s="20">
        <v>0</v>
      </c>
      <c r="BH7" s="114">
        <v>9133677.0575510915</v>
      </c>
      <c r="BI7" s="20">
        <v>14598428.141290104</v>
      </c>
      <c r="BJ7" s="20">
        <v>0</v>
      </c>
      <c r="BK7" s="20">
        <v>0</v>
      </c>
      <c r="BL7" s="20">
        <v>7739.5172237520246</v>
      </c>
      <c r="BM7" s="20">
        <v>-220337.34632321811</v>
      </c>
      <c r="BN7" s="20">
        <v>960644.56</v>
      </c>
      <c r="BO7" s="20">
        <v>13.32052</v>
      </c>
      <c r="BP7" s="21">
        <v>15346488.192710638</v>
      </c>
      <c r="BQ7" s="22">
        <v>24480165.250261731</v>
      </c>
    </row>
    <row r="8" spans="1:70" x14ac:dyDescent="0.35">
      <c r="A8" s="24"/>
      <c r="B8" s="18" t="s">
        <v>28</v>
      </c>
      <c r="C8" s="19" t="s">
        <v>29</v>
      </c>
      <c r="D8" s="19" t="s">
        <v>30</v>
      </c>
      <c r="E8" s="113">
        <f t="shared" si="0"/>
        <v>42062.350839998391</v>
      </c>
      <c r="F8" s="20">
        <v>692.47331251957041</v>
      </c>
      <c r="G8" s="20">
        <v>1434.8426050069509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102.14614420149006</v>
      </c>
      <c r="N8" s="20">
        <v>0</v>
      </c>
      <c r="O8" s="20">
        <v>0</v>
      </c>
      <c r="P8" s="20">
        <v>0</v>
      </c>
      <c r="Q8" s="20">
        <v>0</v>
      </c>
      <c r="R8" s="115">
        <v>36165.24608906277</v>
      </c>
      <c r="S8" s="20">
        <v>582.22481733845655</v>
      </c>
      <c r="T8" s="20">
        <v>7.2940924994738754E-2</v>
      </c>
      <c r="U8" s="20">
        <v>0</v>
      </c>
      <c r="V8" s="20">
        <v>0</v>
      </c>
      <c r="W8" s="20">
        <v>0</v>
      </c>
      <c r="X8" s="20">
        <v>76.585810255793589</v>
      </c>
      <c r="Y8" s="20">
        <v>0</v>
      </c>
      <c r="Z8" s="20">
        <v>0</v>
      </c>
      <c r="AA8" s="20">
        <v>41.106032006573741</v>
      </c>
      <c r="AB8" s="20">
        <v>0</v>
      </c>
      <c r="AC8" s="20">
        <v>0</v>
      </c>
      <c r="AD8" s="20">
        <v>9.7714002635719679E-2</v>
      </c>
      <c r="AE8" s="20">
        <v>0</v>
      </c>
      <c r="AF8" s="20">
        <v>2.6277495229754586</v>
      </c>
      <c r="AG8" s="20">
        <v>1.445778945510147E-3</v>
      </c>
      <c r="AH8" s="20">
        <v>0</v>
      </c>
      <c r="AI8" s="20">
        <v>0</v>
      </c>
      <c r="AJ8" s="20">
        <v>2733.6958901721337</v>
      </c>
      <c r="AK8" s="20">
        <v>0</v>
      </c>
      <c r="AL8" s="20">
        <v>0</v>
      </c>
      <c r="AM8" s="20">
        <v>0</v>
      </c>
      <c r="AN8" s="20">
        <v>0</v>
      </c>
      <c r="AO8" s="20">
        <v>0</v>
      </c>
      <c r="AP8" s="20">
        <v>0</v>
      </c>
      <c r="AQ8" s="20">
        <v>0</v>
      </c>
      <c r="AR8" s="20">
        <v>0</v>
      </c>
      <c r="AS8" s="20">
        <v>0</v>
      </c>
      <c r="AT8" s="20">
        <v>0</v>
      </c>
      <c r="AU8" s="20">
        <v>0</v>
      </c>
      <c r="AV8" s="20">
        <v>0</v>
      </c>
      <c r="AW8" s="20">
        <v>0</v>
      </c>
      <c r="AX8" s="20">
        <v>0</v>
      </c>
      <c r="AY8" s="20">
        <v>0</v>
      </c>
      <c r="AZ8" s="20">
        <v>231.23028920510177</v>
      </c>
      <c r="BA8" s="20">
        <v>0</v>
      </c>
      <c r="BB8" s="20">
        <v>0</v>
      </c>
      <c r="BC8" s="20">
        <v>0</v>
      </c>
      <c r="BD8" s="20">
        <v>0</v>
      </c>
      <c r="BE8" s="20">
        <v>0</v>
      </c>
      <c r="BF8" s="20">
        <v>0</v>
      </c>
      <c r="BG8" s="20">
        <v>0</v>
      </c>
      <c r="BH8" s="114">
        <v>42062.350839998391</v>
      </c>
      <c r="BI8" s="20">
        <v>4001.3840898144099</v>
      </c>
      <c r="BJ8" s="20">
        <v>0</v>
      </c>
      <c r="BK8" s="20">
        <v>0</v>
      </c>
      <c r="BL8" s="20">
        <v>0</v>
      </c>
      <c r="BM8" s="20">
        <v>771.77449625575116</v>
      </c>
      <c r="BN8" s="20">
        <v>16.859667549905311</v>
      </c>
      <c r="BO8" s="20">
        <v>0</v>
      </c>
      <c r="BP8" s="21">
        <v>4790.0182536200664</v>
      </c>
      <c r="BQ8" s="22">
        <v>46852.369093618458</v>
      </c>
      <c r="BR8" s="116"/>
    </row>
    <row r="9" spans="1:70" x14ac:dyDescent="0.35">
      <c r="A9" s="24"/>
      <c r="B9" s="18" t="s">
        <v>31</v>
      </c>
      <c r="C9" s="19" t="s">
        <v>32</v>
      </c>
      <c r="D9" s="19" t="s">
        <v>33</v>
      </c>
      <c r="E9" s="113">
        <f>(SUM(F9:BG9))*3.29116052132042</f>
        <v>30676.164649152124</v>
      </c>
      <c r="F9" s="20">
        <v>5.4172426840178652E-2</v>
      </c>
      <c r="G9" s="20">
        <v>0</v>
      </c>
      <c r="H9" s="20">
        <v>1145.5989176337091</v>
      </c>
      <c r="I9" s="20">
        <v>0</v>
      </c>
      <c r="J9" s="20">
        <v>0</v>
      </c>
      <c r="K9" s="20">
        <v>0</v>
      </c>
      <c r="L9" s="20">
        <v>0</v>
      </c>
      <c r="M9" s="20">
        <v>1983.6626333566289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  <c r="AC9" s="20">
        <v>0</v>
      </c>
      <c r="AD9" s="20">
        <v>0</v>
      </c>
      <c r="AE9" s="20">
        <v>0</v>
      </c>
      <c r="AF9" s="20">
        <v>0</v>
      </c>
      <c r="AG9" s="20">
        <v>0</v>
      </c>
      <c r="AH9" s="20">
        <v>0</v>
      </c>
      <c r="AI9" s="20">
        <v>0</v>
      </c>
      <c r="AJ9" s="20">
        <v>0</v>
      </c>
      <c r="AK9" s="20">
        <v>0</v>
      </c>
      <c r="AL9" s="20">
        <v>0</v>
      </c>
      <c r="AM9" s="20">
        <v>4.2421144923389384</v>
      </c>
      <c r="AN9" s="115">
        <v>6158.8165850696496</v>
      </c>
      <c r="AO9" s="20">
        <v>0</v>
      </c>
      <c r="AP9" s="20">
        <v>0</v>
      </c>
      <c r="AQ9" s="20">
        <v>0</v>
      </c>
      <c r="AR9" s="20">
        <v>0</v>
      </c>
      <c r="AS9" s="20">
        <v>0</v>
      </c>
      <c r="AT9" s="20">
        <v>0</v>
      </c>
      <c r="AU9" s="20">
        <v>0</v>
      </c>
      <c r="AV9" s="20">
        <v>0</v>
      </c>
      <c r="AW9" s="20">
        <v>0</v>
      </c>
      <c r="AX9" s="20">
        <v>0</v>
      </c>
      <c r="AY9" s="20">
        <v>0</v>
      </c>
      <c r="AZ9" s="20">
        <v>0</v>
      </c>
      <c r="BA9" s="20">
        <v>0</v>
      </c>
      <c r="BB9" s="20">
        <v>0</v>
      </c>
      <c r="BC9" s="20">
        <v>0</v>
      </c>
      <c r="BD9" s="20">
        <v>0</v>
      </c>
      <c r="BE9" s="20">
        <v>28.399951418345804</v>
      </c>
      <c r="BF9" s="20">
        <v>0</v>
      </c>
      <c r="BG9" s="20">
        <v>0</v>
      </c>
      <c r="BH9" s="114">
        <v>9320.7743743975116</v>
      </c>
      <c r="BI9" s="20">
        <v>34594.821473700948</v>
      </c>
      <c r="BJ9" s="20">
        <v>0</v>
      </c>
      <c r="BK9" s="20">
        <v>0</v>
      </c>
      <c r="BL9" s="20">
        <v>0</v>
      </c>
      <c r="BM9" s="20">
        <v>-25.498246953073863</v>
      </c>
      <c r="BN9" s="20">
        <v>0</v>
      </c>
      <c r="BO9" s="20">
        <v>0</v>
      </c>
      <c r="BP9" s="21">
        <v>34569.323226747874</v>
      </c>
      <c r="BQ9" s="22">
        <v>43890.097601145389</v>
      </c>
    </row>
    <row r="10" spans="1:70" x14ac:dyDescent="0.35">
      <c r="A10" s="24"/>
      <c r="B10" s="18" t="s">
        <v>34</v>
      </c>
      <c r="C10" s="19" t="s">
        <v>35</v>
      </c>
      <c r="D10" s="19" t="s">
        <v>36</v>
      </c>
      <c r="E10" s="113">
        <f t="shared" ref="E10:E19" si="1">SUM(F10:BG10)</f>
        <v>202361.55114692921</v>
      </c>
      <c r="F10" s="20">
        <v>504.4753763113024</v>
      </c>
      <c r="G10" s="20">
        <v>0</v>
      </c>
      <c r="H10" s="20">
        <v>0</v>
      </c>
      <c r="I10" s="20">
        <v>13897.178058602469</v>
      </c>
      <c r="J10" s="20">
        <v>9.0650586402209604E-2</v>
      </c>
      <c r="K10" s="20">
        <v>466.85307293223292</v>
      </c>
      <c r="L10" s="20">
        <v>29.078036751515874</v>
      </c>
      <c r="M10" s="20">
        <v>13647.391997444533</v>
      </c>
      <c r="N10" s="20">
        <v>0</v>
      </c>
      <c r="O10" s="20">
        <v>0</v>
      </c>
      <c r="P10" s="20">
        <v>76.889948844121065</v>
      </c>
      <c r="Q10" s="20">
        <v>2.3283960887230788</v>
      </c>
      <c r="R10" s="20">
        <v>0</v>
      </c>
      <c r="S10" s="20">
        <v>8.28770639256844</v>
      </c>
      <c r="T10" s="20">
        <v>0.23343458350766294</v>
      </c>
      <c r="U10" s="20">
        <v>1284.0002188146441</v>
      </c>
      <c r="V10" s="20">
        <v>58.488240329991896</v>
      </c>
      <c r="W10" s="20">
        <v>30.829960862805123</v>
      </c>
      <c r="X10" s="20">
        <v>46181.307293928439</v>
      </c>
      <c r="Y10" s="20">
        <v>25548.876458854429</v>
      </c>
      <c r="Z10" s="20">
        <v>33.922619435556108</v>
      </c>
      <c r="AA10" s="20">
        <v>20.141096070801453</v>
      </c>
      <c r="AB10" s="20">
        <v>0</v>
      </c>
      <c r="AC10" s="20">
        <v>0</v>
      </c>
      <c r="AD10" s="20">
        <v>0.66402082225255232</v>
      </c>
      <c r="AE10" s="20">
        <v>0.49821065925403041</v>
      </c>
      <c r="AF10" s="20">
        <v>1366.4423466525366</v>
      </c>
      <c r="AG10" s="20">
        <v>33.167921348398657</v>
      </c>
      <c r="AH10" s="20">
        <v>82910.644368841444</v>
      </c>
      <c r="AI10" s="20">
        <v>68.710342420643627</v>
      </c>
      <c r="AJ10" s="20">
        <v>1247.4900819194274</v>
      </c>
      <c r="AK10" s="20">
        <v>0</v>
      </c>
      <c r="AL10" s="20">
        <v>393.07426972810185</v>
      </c>
      <c r="AM10" s="20">
        <v>814.06872681577738</v>
      </c>
      <c r="AN10" s="20">
        <v>0</v>
      </c>
      <c r="AO10" s="20">
        <v>609.09419611944861</v>
      </c>
      <c r="AP10" s="20">
        <v>0</v>
      </c>
      <c r="AQ10" s="20">
        <v>22.972180047263457</v>
      </c>
      <c r="AR10" s="20">
        <v>857.76913655234364</v>
      </c>
      <c r="AS10" s="20">
        <v>307.55911236027725</v>
      </c>
      <c r="AT10" s="20">
        <v>467.81759227127168</v>
      </c>
      <c r="AU10" s="20">
        <v>55.339084488930688</v>
      </c>
      <c r="AV10" s="20">
        <v>610.27914388430531</v>
      </c>
      <c r="AW10" s="20">
        <v>0</v>
      </c>
      <c r="AX10" s="20">
        <v>0</v>
      </c>
      <c r="AY10" s="20">
        <v>67.046093583536887</v>
      </c>
      <c r="AZ10" s="20">
        <v>1172.5391266157524</v>
      </c>
      <c r="BA10" s="20">
        <v>8721.5451035906044</v>
      </c>
      <c r="BB10" s="20">
        <v>364.26562466086148</v>
      </c>
      <c r="BC10" s="20">
        <v>480.19189671272329</v>
      </c>
      <c r="BD10" s="20">
        <v>0</v>
      </c>
      <c r="BE10" s="20">
        <v>0</v>
      </c>
      <c r="BF10" s="20">
        <v>0</v>
      </c>
      <c r="BG10" s="20">
        <v>0</v>
      </c>
      <c r="BH10" s="114">
        <v>202361.55114692921</v>
      </c>
      <c r="BI10" s="20">
        <v>37076.030764722782</v>
      </c>
      <c r="BJ10" s="20">
        <v>0</v>
      </c>
      <c r="BK10" s="20">
        <v>0</v>
      </c>
      <c r="BL10" s="20">
        <v>0</v>
      </c>
      <c r="BM10" s="20">
        <v>230.28632882651607</v>
      </c>
      <c r="BN10" s="20">
        <v>21.958576318621571</v>
      </c>
      <c r="BO10" s="20">
        <v>0</v>
      </c>
      <c r="BP10" s="21">
        <v>37328.275669867915</v>
      </c>
      <c r="BQ10" s="22">
        <v>239689.82681679714</v>
      </c>
      <c r="BR10" s="116"/>
    </row>
    <row r="11" spans="1:70" x14ac:dyDescent="0.35">
      <c r="A11" s="24"/>
      <c r="B11" s="18" t="s">
        <v>37</v>
      </c>
      <c r="C11" s="19" t="s">
        <v>38</v>
      </c>
      <c r="D11" s="19" t="s">
        <v>39</v>
      </c>
      <c r="E11" s="113">
        <f t="shared" si="1"/>
        <v>205272.4845958802</v>
      </c>
      <c r="F11" s="20">
        <v>9068.6696924779844</v>
      </c>
      <c r="G11" s="20">
        <v>0</v>
      </c>
      <c r="H11" s="20">
        <v>1.5578694857718915</v>
      </c>
      <c r="I11" s="20">
        <v>828.43641211695819</v>
      </c>
      <c r="J11" s="20">
        <v>1611.5543940530533</v>
      </c>
      <c r="K11" s="20">
        <v>3109.4001573757532</v>
      </c>
      <c r="L11" s="20">
        <v>424.69181829271912</v>
      </c>
      <c r="M11" s="20">
        <v>2913.0779620240623</v>
      </c>
      <c r="N11" s="20">
        <v>10.129874768573416</v>
      </c>
      <c r="O11" s="20">
        <v>1849.3888957360934</v>
      </c>
      <c r="P11" s="20">
        <v>164.14392868139583</v>
      </c>
      <c r="Q11" s="20">
        <v>0</v>
      </c>
      <c r="R11" s="20">
        <v>0.2222002911000979</v>
      </c>
      <c r="S11" s="20">
        <v>13.009187951035692</v>
      </c>
      <c r="T11" s="20">
        <v>65.984369501447105</v>
      </c>
      <c r="U11" s="20">
        <v>51801.353579743911</v>
      </c>
      <c r="V11" s="20">
        <v>2049.839937839015</v>
      </c>
      <c r="W11" s="20">
        <v>495.15691629997576</v>
      </c>
      <c r="X11" s="20">
        <v>16386.972938506096</v>
      </c>
      <c r="Y11" s="20">
        <v>1043.7184995654461</v>
      </c>
      <c r="Z11" s="20">
        <v>368.21951035181803</v>
      </c>
      <c r="AA11" s="20">
        <v>49.147552725033385</v>
      </c>
      <c r="AB11" s="20">
        <v>0</v>
      </c>
      <c r="AC11" s="20">
        <v>0</v>
      </c>
      <c r="AD11" s="20">
        <v>2.058614008715034</v>
      </c>
      <c r="AE11" s="20">
        <v>0.91020712662292336</v>
      </c>
      <c r="AF11" s="20">
        <v>42.805265689281896</v>
      </c>
      <c r="AG11" s="20">
        <v>11.484917218893077</v>
      </c>
      <c r="AH11" s="115">
        <v>72996.941344915162</v>
      </c>
      <c r="AI11" s="20">
        <v>48.260788107642817</v>
      </c>
      <c r="AJ11" s="20">
        <v>5149.4279799930055</v>
      </c>
      <c r="AK11" s="20">
        <v>919.44588002422427</v>
      </c>
      <c r="AL11" s="20">
        <v>1187.3052578127733</v>
      </c>
      <c r="AM11" s="20">
        <v>1618.9512582331636</v>
      </c>
      <c r="AN11" s="20">
        <v>2008.2612101422067</v>
      </c>
      <c r="AO11" s="20">
        <v>8092.3417070655178</v>
      </c>
      <c r="AP11" s="20">
        <v>0</v>
      </c>
      <c r="AQ11" s="20">
        <v>109.01916127213157</v>
      </c>
      <c r="AR11" s="20">
        <v>271.47677544068648</v>
      </c>
      <c r="AS11" s="20">
        <v>550.56694958845162</v>
      </c>
      <c r="AT11" s="20">
        <v>2358.7184371899152</v>
      </c>
      <c r="AU11" s="20">
        <v>0</v>
      </c>
      <c r="AV11" s="20">
        <v>10515.751388986524</v>
      </c>
      <c r="AW11" s="20">
        <v>15.439095736677388</v>
      </c>
      <c r="AX11" s="20">
        <v>10.172188395766515</v>
      </c>
      <c r="AY11" s="20">
        <v>80.158056894095964</v>
      </c>
      <c r="AZ11" s="20">
        <v>1198.6501196169024</v>
      </c>
      <c r="BA11" s="20">
        <v>4485.6581234757823</v>
      </c>
      <c r="BB11" s="20">
        <v>531.28856936740999</v>
      </c>
      <c r="BC11" s="20">
        <v>812.71560179138112</v>
      </c>
      <c r="BD11" s="20">
        <v>0</v>
      </c>
      <c r="BE11" s="20">
        <v>0</v>
      </c>
      <c r="BF11" s="20">
        <v>0</v>
      </c>
      <c r="BG11" s="20">
        <v>0</v>
      </c>
      <c r="BH11" s="114">
        <v>205272.4845958802</v>
      </c>
      <c r="BI11" s="20">
        <v>0</v>
      </c>
      <c r="BJ11" s="20">
        <v>0</v>
      </c>
      <c r="BK11" s="20">
        <v>0</v>
      </c>
      <c r="BL11" s="20">
        <v>0</v>
      </c>
      <c r="BM11" s="20">
        <v>1982.1873382332608</v>
      </c>
      <c r="BN11" s="20">
        <v>59.601850007687105</v>
      </c>
      <c r="BO11" s="20">
        <v>0</v>
      </c>
      <c r="BP11" s="21">
        <v>2041.7891882409479</v>
      </c>
      <c r="BQ11" s="22">
        <v>207314.27378412115</v>
      </c>
      <c r="BR11" s="116"/>
    </row>
    <row r="12" spans="1:70" x14ac:dyDescent="0.35">
      <c r="A12" s="24"/>
      <c r="B12" s="18" t="s">
        <v>40</v>
      </c>
      <c r="C12" s="19" t="s">
        <v>41</v>
      </c>
      <c r="D12" s="19" t="s">
        <v>42</v>
      </c>
      <c r="E12" s="113">
        <f t="shared" si="1"/>
        <v>1085843.5109512897</v>
      </c>
      <c r="F12" s="20">
        <v>162.80046095665651</v>
      </c>
      <c r="G12" s="20">
        <v>0</v>
      </c>
      <c r="H12" s="20">
        <v>0</v>
      </c>
      <c r="I12" s="20">
        <v>5403.2670057066516</v>
      </c>
      <c r="J12" s="20">
        <v>0</v>
      </c>
      <c r="K12" s="20">
        <v>240906.67384555042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350.58398883932324</v>
      </c>
      <c r="V12" s="20">
        <v>68.621143302280899</v>
      </c>
      <c r="W12" s="20">
        <v>0</v>
      </c>
      <c r="X12" s="20">
        <v>43672.569831929526</v>
      </c>
      <c r="Y12" s="20">
        <v>794300.19981551683</v>
      </c>
      <c r="Z12" s="20">
        <v>647.88084617979473</v>
      </c>
      <c r="AA12" s="20">
        <v>0</v>
      </c>
      <c r="AB12" s="20">
        <v>0</v>
      </c>
      <c r="AC12" s="20">
        <v>0</v>
      </c>
      <c r="AD12" s="20">
        <v>0</v>
      </c>
      <c r="AE12" s="20">
        <v>0</v>
      </c>
      <c r="AF12" s="20">
        <v>330.91401330829905</v>
      </c>
      <c r="AG12" s="20">
        <v>0</v>
      </c>
      <c r="AH12" s="20">
        <v>0</v>
      </c>
      <c r="AI12" s="20">
        <v>0</v>
      </c>
      <c r="AJ12" s="20">
        <v>0</v>
      </c>
      <c r="AK12" s="20">
        <v>0</v>
      </c>
      <c r="AL12" s="20">
        <v>0</v>
      </c>
      <c r="AM12" s="20">
        <v>0</v>
      </c>
      <c r="AN12" s="20">
        <v>0</v>
      </c>
      <c r="AO12" s="20">
        <v>0</v>
      </c>
      <c r="AP12" s="20">
        <v>0</v>
      </c>
      <c r="AQ12" s="20">
        <v>0</v>
      </c>
      <c r="AR12" s="20">
        <v>0</v>
      </c>
      <c r="AS12" s="20">
        <v>0</v>
      </c>
      <c r="AT12" s="20">
        <v>0</v>
      </c>
      <c r="AU12" s="20">
        <v>0</v>
      </c>
      <c r="AV12" s="20">
        <v>0</v>
      </c>
      <c r="AW12" s="20">
        <v>0</v>
      </c>
      <c r="AX12" s="20">
        <v>0</v>
      </c>
      <c r="AY12" s="20">
        <v>0</v>
      </c>
      <c r="AZ12" s="20">
        <v>0</v>
      </c>
      <c r="BA12" s="20">
        <v>0</v>
      </c>
      <c r="BB12" s="20">
        <v>0</v>
      </c>
      <c r="BC12" s="20">
        <v>0</v>
      </c>
      <c r="BD12" s="20">
        <v>0</v>
      </c>
      <c r="BE12" s="20">
        <v>0</v>
      </c>
      <c r="BF12" s="20">
        <v>0</v>
      </c>
      <c r="BG12" s="20">
        <v>0</v>
      </c>
      <c r="BH12" s="114">
        <v>1085843.5109512897</v>
      </c>
      <c r="BI12" s="20">
        <v>0</v>
      </c>
      <c r="BJ12" s="20">
        <v>0</v>
      </c>
      <c r="BK12" s="20">
        <v>0</v>
      </c>
      <c r="BL12" s="20">
        <v>0</v>
      </c>
      <c r="BM12" s="20">
        <v>-8729.0171184440387</v>
      </c>
      <c r="BN12" s="20">
        <v>1873802.6831794395</v>
      </c>
      <c r="BO12" s="20">
        <v>0</v>
      </c>
      <c r="BP12" s="21">
        <v>1865073.6660609955</v>
      </c>
      <c r="BQ12" s="22">
        <v>2950917.1770122852</v>
      </c>
      <c r="BR12" s="116"/>
    </row>
    <row r="13" spans="1:70" x14ac:dyDescent="0.35">
      <c r="A13" s="24"/>
      <c r="B13" s="18" t="s">
        <v>43</v>
      </c>
      <c r="C13" s="19" t="s">
        <v>44</v>
      </c>
      <c r="D13" s="19" t="s">
        <v>45</v>
      </c>
      <c r="E13" s="113">
        <f t="shared" si="1"/>
        <v>1379158.7586905465</v>
      </c>
      <c r="F13" s="20">
        <v>45791.370889455255</v>
      </c>
      <c r="G13" s="20">
        <v>0</v>
      </c>
      <c r="H13" s="20">
        <v>0</v>
      </c>
      <c r="I13" s="20">
        <v>2606.4603413211025</v>
      </c>
      <c r="J13" s="20">
        <v>2222.6639469874603</v>
      </c>
      <c r="K13" s="20">
        <v>85090.506903952555</v>
      </c>
      <c r="L13" s="20">
        <v>4367.4585336245482</v>
      </c>
      <c r="M13" s="20">
        <v>10362.158433094806</v>
      </c>
      <c r="N13" s="20">
        <v>0</v>
      </c>
      <c r="O13" s="20">
        <v>0</v>
      </c>
      <c r="P13" s="20">
        <v>0</v>
      </c>
      <c r="Q13" s="20">
        <v>0</v>
      </c>
      <c r="R13" s="20">
        <v>520.19097476831928</v>
      </c>
      <c r="S13" s="20">
        <v>86.226381146335044</v>
      </c>
      <c r="T13" s="20">
        <v>205.92747129351625</v>
      </c>
      <c r="U13" s="20">
        <v>868.77584173738626</v>
      </c>
      <c r="V13" s="20">
        <v>2708.1487355973136</v>
      </c>
      <c r="W13" s="20">
        <v>165.42287797882526</v>
      </c>
      <c r="X13" s="20">
        <v>328896.67754669685</v>
      </c>
      <c r="Y13" s="20">
        <v>14753.354733239321</v>
      </c>
      <c r="Z13" s="20">
        <v>4903.2656640835676</v>
      </c>
      <c r="AA13" s="20">
        <v>214.40724113317594</v>
      </c>
      <c r="AB13" s="20">
        <v>0</v>
      </c>
      <c r="AC13" s="20">
        <v>0</v>
      </c>
      <c r="AD13" s="20">
        <v>0</v>
      </c>
      <c r="AE13" s="20">
        <v>12.664987028967255</v>
      </c>
      <c r="AF13" s="20">
        <v>2416.1913904051389</v>
      </c>
      <c r="AG13" s="20">
        <v>0</v>
      </c>
      <c r="AH13" s="20">
        <v>0</v>
      </c>
      <c r="AI13" s="20">
        <v>1655.1122366756313</v>
      </c>
      <c r="AJ13" s="20">
        <v>813490.67809807311</v>
      </c>
      <c r="AK13" s="20">
        <v>0</v>
      </c>
      <c r="AL13" s="20">
        <v>28595.497509412733</v>
      </c>
      <c r="AM13" s="20">
        <v>1199.029588824317</v>
      </c>
      <c r="AN13" s="20">
        <v>3402.9003761286294</v>
      </c>
      <c r="AO13" s="20">
        <v>19951.064800197561</v>
      </c>
      <c r="AP13" s="20">
        <v>0</v>
      </c>
      <c r="AQ13" s="20">
        <v>0</v>
      </c>
      <c r="AR13" s="20">
        <v>2740.5675732499258</v>
      </c>
      <c r="AS13" s="20">
        <v>0</v>
      </c>
      <c r="AT13" s="20">
        <v>0</v>
      </c>
      <c r="AU13" s="20">
        <v>0</v>
      </c>
      <c r="AV13" s="20">
        <v>0</v>
      </c>
      <c r="AW13" s="20">
        <v>0</v>
      </c>
      <c r="AX13" s="20">
        <v>0</v>
      </c>
      <c r="AY13" s="20">
        <v>181.48089710986866</v>
      </c>
      <c r="AZ13" s="20">
        <v>1296.6361196634693</v>
      </c>
      <c r="BA13" s="20">
        <v>0</v>
      </c>
      <c r="BB13" s="20">
        <v>0</v>
      </c>
      <c r="BC13" s="20">
        <v>0</v>
      </c>
      <c r="BD13" s="20">
        <v>0</v>
      </c>
      <c r="BE13" s="20">
        <v>453.91859766663561</v>
      </c>
      <c r="BF13" s="20">
        <v>0</v>
      </c>
      <c r="BG13" s="20">
        <v>0</v>
      </c>
      <c r="BH13" s="114">
        <v>1379158.7586905465</v>
      </c>
      <c r="BI13" s="20">
        <v>35136.479879693507</v>
      </c>
      <c r="BJ13" s="20">
        <v>0</v>
      </c>
      <c r="BK13" s="20">
        <v>0</v>
      </c>
      <c r="BL13" s="20">
        <v>0</v>
      </c>
      <c r="BM13" s="20">
        <v>498.70218053438606</v>
      </c>
      <c r="BN13" s="20">
        <v>128193.11682056058</v>
      </c>
      <c r="BO13" s="20">
        <v>0</v>
      </c>
      <c r="BP13" s="21">
        <v>163828.29888078847</v>
      </c>
      <c r="BQ13" s="22">
        <v>1542987.057571335</v>
      </c>
      <c r="BR13" s="116"/>
    </row>
    <row r="14" spans="1:70" x14ac:dyDescent="0.35">
      <c r="A14" s="24"/>
      <c r="B14" s="18" t="s">
        <v>46</v>
      </c>
      <c r="C14" s="19" t="s">
        <v>47</v>
      </c>
      <c r="D14" s="19" t="s">
        <v>48</v>
      </c>
      <c r="E14" s="113">
        <f t="shared" si="1"/>
        <v>3423039.9588358901</v>
      </c>
      <c r="F14" s="20">
        <v>1759236.1567262211</v>
      </c>
      <c r="G14" s="20">
        <v>0</v>
      </c>
      <c r="H14" s="20">
        <v>1249.4697615079644</v>
      </c>
      <c r="I14" s="20">
        <v>4.5482583948470383</v>
      </c>
      <c r="J14" s="20">
        <v>0</v>
      </c>
      <c r="K14" s="20">
        <v>0</v>
      </c>
      <c r="L14" s="20">
        <v>0</v>
      </c>
      <c r="M14" s="20">
        <v>1187792.6418105708</v>
      </c>
      <c r="N14" s="20">
        <v>0</v>
      </c>
      <c r="O14" s="20">
        <v>0</v>
      </c>
      <c r="P14" s="20">
        <v>562.75989018440396</v>
      </c>
      <c r="Q14" s="20">
        <v>0</v>
      </c>
      <c r="R14" s="20">
        <v>17.865457848491879</v>
      </c>
      <c r="S14" s="20">
        <v>59.480075070963103</v>
      </c>
      <c r="T14" s="20">
        <v>0</v>
      </c>
      <c r="U14" s="20">
        <v>0</v>
      </c>
      <c r="V14" s="20">
        <v>8174.9873599879238</v>
      </c>
      <c r="W14" s="20">
        <v>343.35002136970559</v>
      </c>
      <c r="X14" s="20">
        <v>2289.0810955250558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  <c r="AD14" s="20">
        <v>0</v>
      </c>
      <c r="AE14" s="20">
        <v>0</v>
      </c>
      <c r="AF14" s="20">
        <v>831.45809539015727</v>
      </c>
      <c r="AG14" s="20">
        <v>0</v>
      </c>
      <c r="AH14" s="20">
        <v>0</v>
      </c>
      <c r="AI14" s="20">
        <v>0</v>
      </c>
      <c r="AJ14" s="20">
        <v>0</v>
      </c>
      <c r="AK14" s="20">
        <v>0</v>
      </c>
      <c r="AL14" s="20">
        <v>196183.8725673416</v>
      </c>
      <c r="AM14" s="20">
        <v>5160.6843646898296</v>
      </c>
      <c r="AN14" s="115">
        <v>10473.289327813085</v>
      </c>
      <c r="AO14" s="20">
        <v>1340.4963087458639</v>
      </c>
      <c r="AP14" s="20">
        <v>0</v>
      </c>
      <c r="AQ14" s="20">
        <v>23093.202928795108</v>
      </c>
      <c r="AR14" s="20">
        <v>4556.5808169764396</v>
      </c>
      <c r="AS14" s="20">
        <v>0</v>
      </c>
      <c r="AT14" s="20">
        <v>0</v>
      </c>
      <c r="AU14" s="20">
        <v>0</v>
      </c>
      <c r="AV14" s="20">
        <v>0</v>
      </c>
      <c r="AW14" s="20">
        <v>0</v>
      </c>
      <c r="AX14" s="20">
        <v>17.714103876575447</v>
      </c>
      <c r="AY14" s="20">
        <v>1033.3248863220592</v>
      </c>
      <c r="AZ14" s="20">
        <v>37291.068723912213</v>
      </c>
      <c r="BA14" s="20">
        <v>110889.50140014509</v>
      </c>
      <c r="BB14" s="20">
        <v>21442.465079650898</v>
      </c>
      <c r="BC14" s="20">
        <v>0</v>
      </c>
      <c r="BD14" s="20">
        <v>3358.9073424771232</v>
      </c>
      <c r="BE14" s="20">
        <v>33362.253969339443</v>
      </c>
      <c r="BF14" s="20">
        <v>14274.798463731808</v>
      </c>
      <c r="BG14" s="20">
        <v>0</v>
      </c>
      <c r="BH14" s="114">
        <v>3423039.9588358901</v>
      </c>
      <c r="BI14" s="20">
        <v>10719178.071493393</v>
      </c>
      <c r="BJ14" s="20">
        <v>0</v>
      </c>
      <c r="BK14" s="20">
        <v>0</v>
      </c>
      <c r="BL14" s="20">
        <v>0</v>
      </c>
      <c r="BM14" s="20">
        <v>-504125.59940880054</v>
      </c>
      <c r="BN14" s="20">
        <v>221747.48</v>
      </c>
      <c r="BO14" s="20">
        <v>0</v>
      </c>
      <c r="BP14" s="21">
        <v>10436799.952084593</v>
      </c>
      <c r="BQ14" s="22">
        <v>13859839.910920484</v>
      </c>
    </row>
    <row r="15" spans="1:70" x14ac:dyDescent="0.35">
      <c r="A15" s="24"/>
      <c r="B15" s="18" t="s">
        <v>49</v>
      </c>
      <c r="C15" s="19" t="s">
        <v>50</v>
      </c>
      <c r="D15" s="19" t="s">
        <v>51</v>
      </c>
      <c r="E15" s="113">
        <f t="shared" si="1"/>
        <v>4792.2905551975055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892.833529652229</v>
      </c>
      <c r="N15" s="20">
        <v>3899.4570255452763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  <c r="AD15" s="20">
        <v>0</v>
      </c>
      <c r="AE15" s="20">
        <v>0</v>
      </c>
      <c r="AF15" s="20">
        <v>0</v>
      </c>
      <c r="AG15" s="20">
        <v>0</v>
      </c>
      <c r="AH15" s="20">
        <v>0</v>
      </c>
      <c r="AI15" s="20">
        <v>0</v>
      </c>
      <c r="AJ15" s="20">
        <v>0</v>
      </c>
      <c r="AK15" s="20">
        <v>0</v>
      </c>
      <c r="AL15" s="20">
        <v>0</v>
      </c>
      <c r="AM15" s="20">
        <v>0</v>
      </c>
      <c r="AN15" s="20">
        <v>0</v>
      </c>
      <c r="AO15" s="20">
        <v>0</v>
      </c>
      <c r="AP15" s="20">
        <v>0</v>
      </c>
      <c r="AQ15" s="20">
        <v>0</v>
      </c>
      <c r="AR15" s="20">
        <v>0</v>
      </c>
      <c r="AS15" s="20">
        <v>0</v>
      </c>
      <c r="AT15" s="20">
        <v>0</v>
      </c>
      <c r="AU15" s="20">
        <v>0</v>
      </c>
      <c r="AV15" s="20">
        <v>0</v>
      </c>
      <c r="AW15" s="20">
        <v>0</v>
      </c>
      <c r="AX15" s="20">
        <v>0</v>
      </c>
      <c r="AY15" s="20">
        <v>0</v>
      </c>
      <c r="AZ15" s="20">
        <v>0</v>
      </c>
      <c r="BA15" s="20">
        <v>0</v>
      </c>
      <c r="BB15" s="20">
        <v>0</v>
      </c>
      <c r="BC15" s="20">
        <v>0</v>
      </c>
      <c r="BD15" s="20">
        <v>0</v>
      </c>
      <c r="BE15" s="20">
        <v>0</v>
      </c>
      <c r="BF15" s="20">
        <v>0</v>
      </c>
      <c r="BG15" s="20">
        <v>0</v>
      </c>
      <c r="BH15" s="114">
        <v>4792.2905551975055</v>
      </c>
      <c r="BI15" s="20">
        <v>361879.60791802872</v>
      </c>
      <c r="BJ15" s="20">
        <v>0</v>
      </c>
      <c r="BK15" s="20">
        <v>0</v>
      </c>
      <c r="BL15" s="20">
        <v>0</v>
      </c>
      <c r="BM15" s="20">
        <v>0</v>
      </c>
      <c r="BN15" s="20">
        <v>10813.030367184076</v>
      </c>
      <c r="BO15" s="20">
        <v>0</v>
      </c>
      <c r="BP15" s="21">
        <v>372692.6382852128</v>
      </c>
      <c r="BQ15" s="22">
        <v>377484.92884041031</v>
      </c>
    </row>
    <row r="16" spans="1:70" x14ac:dyDescent="0.35">
      <c r="A16" s="24"/>
      <c r="B16" s="18" t="s">
        <v>52</v>
      </c>
      <c r="C16" s="19" t="s">
        <v>53</v>
      </c>
      <c r="D16" s="19" t="s">
        <v>54</v>
      </c>
      <c r="E16" s="113">
        <f t="shared" si="1"/>
        <v>1115449.468370819</v>
      </c>
      <c r="F16" s="20">
        <v>4436.6376427142013</v>
      </c>
      <c r="G16" s="20">
        <v>4.3525306858570776</v>
      </c>
      <c r="H16" s="20">
        <v>388.19471189616917</v>
      </c>
      <c r="I16" s="20">
        <v>527.66002648795086</v>
      </c>
      <c r="J16" s="20">
        <v>0</v>
      </c>
      <c r="K16" s="20">
        <v>0</v>
      </c>
      <c r="L16" s="20">
        <v>0</v>
      </c>
      <c r="M16" s="20">
        <v>22206.006002441703</v>
      </c>
      <c r="N16" s="20">
        <v>0</v>
      </c>
      <c r="O16" s="20">
        <v>613851.813933247</v>
      </c>
      <c r="P16" s="20">
        <v>119542.03297375821</v>
      </c>
      <c r="Q16" s="20">
        <v>10011.060748496608</v>
      </c>
      <c r="R16" s="20">
        <v>190.41514278842342</v>
      </c>
      <c r="S16" s="20">
        <v>86.146535233820714</v>
      </c>
      <c r="T16" s="20">
        <v>441.20355743062424</v>
      </c>
      <c r="U16" s="20">
        <v>0</v>
      </c>
      <c r="V16" s="20">
        <v>1205.5827506322469</v>
      </c>
      <c r="W16" s="20">
        <v>1067.3554378936274</v>
      </c>
      <c r="X16" s="20">
        <v>7339.8556533922547</v>
      </c>
      <c r="Y16" s="20">
        <v>0</v>
      </c>
      <c r="Z16" s="20">
        <v>893.82039924743731</v>
      </c>
      <c r="AA16" s="20">
        <v>175.06401283102895</v>
      </c>
      <c r="AB16" s="20">
        <v>142.87145143828442</v>
      </c>
      <c r="AC16" s="20">
        <v>0</v>
      </c>
      <c r="AD16" s="20">
        <v>5.2823006272689792</v>
      </c>
      <c r="AE16" s="20">
        <v>7.3960825734538993</v>
      </c>
      <c r="AF16" s="20">
        <v>895.36079245928408</v>
      </c>
      <c r="AG16" s="20">
        <v>0</v>
      </c>
      <c r="AH16" s="20">
        <v>0</v>
      </c>
      <c r="AI16" s="20">
        <v>0</v>
      </c>
      <c r="AJ16" s="20">
        <v>103599.2704920603</v>
      </c>
      <c r="AK16" s="20">
        <v>27093.95683349418</v>
      </c>
      <c r="AL16" s="20">
        <v>38957.302569119856</v>
      </c>
      <c r="AM16" s="20">
        <v>10617.742313407547</v>
      </c>
      <c r="AN16" s="20">
        <v>96793.933304416263</v>
      </c>
      <c r="AO16" s="20">
        <v>5194.4840970817468</v>
      </c>
      <c r="AP16" s="20">
        <v>0</v>
      </c>
      <c r="AQ16" s="20">
        <v>0</v>
      </c>
      <c r="AR16" s="20">
        <v>5040.7912887125503</v>
      </c>
      <c r="AS16" s="20">
        <v>3017.7284702511733</v>
      </c>
      <c r="AT16" s="20">
        <v>0</v>
      </c>
      <c r="AU16" s="20">
        <v>0</v>
      </c>
      <c r="AV16" s="20">
        <v>0</v>
      </c>
      <c r="AW16" s="20">
        <v>0</v>
      </c>
      <c r="AX16" s="20">
        <v>0</v>
      </c>
      <c r="AY16" s="20">
        <v>411.34492770115349</v>
      </c>
      <c r="AZ16" s="20">
        <v>8981.8057335952508</v>
      </c>
      <c r="BA16" s="20">
        <v>17161.172646027429</v>
      </c>
      <c r="BB16" s="20">
        <v>6795.2286881147829</v>
      </c>
      <c r="BC16" s="20">
        <v>0</v>
      </c>
      <c r="BD16" s="20">
        <v>103.38747011917366</v>
      </c>
      <c r="BE16" s="20">
        <v>5421.8179722049417</v>
      </c>
      <c r="BF16" s="20">
        <v>2841.3888782370655</v>
      </c>
      <c r="BG16" s="20">
        <v>0</v>
      </c>
      <c r="BH16" s="114">
        <v>1115449.468370819</v>
      </c>
      <c r="BI16" s="115">
        <v>1485055.0293561409</v>
      </c>
      <c r="BJ16" s="20">
        <v>0</v>
      </c>
      <c r="BK16" s="20">
        <v>0</v>
      </c>
      <c r="BL16" s="20">
        <v>8590.4124254016861</v>
      </c>
      <c r="BM16" s="20">
        <v>-56697.819702059031</v>
      </c>
      <c r="BN16" s="20">
        <v>238985.80000000002</v>
      </c>
      <c r="BO16" s="20">
        <v>0</v>
      </c>
      <c r="BP16" s="21">
        <v>1675933.4220794835</v>
      </c>
      <c r="BQ16" s="22">
        <v>2791382.8904503025</v>
      </c>
    </row>
    <row r="17" spans="1:70" x14ac:dyDescent="0.35">
      <c r="A17" s="24"/>
      <c r="B17" s="18" t="s">
        <v>55</v>
      </c>
      <c r="C17" s="19" t="s">
        <v>56</v>
      </c>
      <c r="D17" s="19" t="s">
        <v>57</v>
      </c>
      <c r="E17" s="113">
        <f t="shared" si="1"/>
        <v>78279.984208974143</v>
      </c>
      <c r="F17" s="20">
        <v>0</v>
      </c>
      <c r="G17" s="20">
        <v>0</v>
      </c>
      <c r="H17" s="20">
        <v>0</v>
      </c>
      <c r="I17" s="20">
        <v>94.619385951946555</v>
      </c>
      <c r="J17" s="20">
        <v>0</v>
      </c>
      <c r="K17" s="20">
        <v>0</v>
      </c>
      <c r="L17" s="20">
        <v>0</v>
      </c>
      <c r="M17" s="117">
        <v>23.778329330223407</v>
      </c>
      <c r="N17" s="20">
        <v>0</v>
      </c>
      <c r="O17" s="20">
        <v>10866.497877688031</v>
      </c>
      <c r="P17" s="20">
        <v>8637.5717548368066</v>
      </c>
      <c r="Q17" s="20">
        <v>13839.01188712757</v>
      </c>
      <c r="R17" s="20">
        <v>0</v>
      </c>
      <c r="S17" s="20">
        <v>0</v>
      </c>
      <c r="T17" s="20">
        <v>52.11427385045981</v>
      </c>
      <c r="U17" s="20">
        <v>0</v>
      </c>
      <c r="V17" s="20">
        <v>0</v>
      </c>
      <c r="W17" s="20">
        <v>28.308107177609283</v>
      </c>
      <c r="X17" s="20">
        <v>0</v>
      </c>
      <c r="Y17" s="20">
        <v>0</v>
      </c>
      <c r="Z17" s="117">
        <v>90.184578024147569</v>
      </c>
      <c r="AA17" s="20">
        <v>119.17200640951914</v>
      </c>
      <c r="AB17" s="20">
        <v>0</v>
      </c>
      <c r="AC17" s="20">
        <v>0</v>
      </c>
      <c r="AD17" s="20">
        <v>0.85932232537121567</v>
      </c>
      <c r="AE17" s="20">
        <v>0</v>
      </c>
      <c r="AF17" s="20">
        <v>180.56716421966479</v>
      </c>
      <c r="AG17" s="20">
        <v>0</v>
      </c>
      <c r="AH17" s="20">
        <v>0</v>
      </c>
      <c r="AI17" s="20">
        <v>0</v>
      </c>
      <c r="AJ17" s="117">
        <v>308.93653622841168</v>
      </c>
      <c r="AK17" s="117">
        <v>0.67968229728217089</v>
      </c>
      <c r="AL17" s="20">
        <v>9753.8602886090157</v>
      </c>
      <c r="AM17" s="20">
        <v>2553.481624528632</v>
      </c>
      <c r="AN17" s="20">
        <v>16187.818268687332</v>
      </c>
      <c r="AO17" s="20">
        <v>4035.2123558526814</v>
      </c>
      <c r="AP17" s="20">
        <v>0</v>
      </c>
      <c r="AQ17" s="20">
        <v>0</v>
      </c>
      <c r="AR17" s="20">
        <v>0</v>
      </c>
      <c r="AS17" s="20">
        <v>0</v>
      </c>
      <c r="AT17" s="20">
        <v>0</v>
      </c>
      <c r="AU17" s="20">
        <v>0</v>
      </c>
      <c r="AV17" s="20">
        <v>0</v>
      </c>
      <c r="AW17" s="20">
        <v>0</v>
      </c>
      <c r="AX17" s="20">
        <v>0</v>
      </c>
      <c r="AY17" s="20">
        <v>0</v>
      </c>
      <c r="AZ17" s="20">
        <v>5449.0560075807298</v>
      </c>
      <c r="BA17" s="20">
        <v>0</v>
      </c>
      <c r="BB17" s="20">
        <v>1455.0565613665401</v>
      </c>
      <c r="BC17" s="20">
        <v>0</v>
      </c>
      <c r="BD17" s="20">
        <v>0</v>
      </c>
      <c r="BE17" s="20">
        <v>3667.6130089344947</v>
      </c>
      <c r="BF17" s="20">
        <v>935.5851879476669</v>
      </c>
      <c r="BG17" s="20">
        <v>0</v>
      </c>
      <c r="BH17" s="114">
        <v>78279.984208974143</v>
      </c>
      <c r="BI17" s="115">
        <v>576695.3947963044</v>
      </c>
      <c r="BJ17" s="20">
        <v>0</v>
      </c>
      <c r="BK17" s="20">
        <v>0</v>
      </c>
      <c r="BL17" s="20">
        <v>0</v>
      </c>
      <c r="BM17" s="20">
        <v>3990.7488566583497</v>
      </c>
      <c r="BN17" s="20">
        <v>46429.841155988259</v>
      </c>
      <c r="BO17" s="20">
        <v>0</v>
      </c>
      <c r="BP17" s="21">
        <v>627115.98480895103</v>
      </c>
      <c r="BQ17" s="22">
        <v>705395.96901792521</v>
      </c>
      <c r="BR17" s="118"/>
    </row>
    <row r="18" spans="1:70" x14ac:dyDescent="0.35">
      <c r="A18" s="24"/>
      <c r="B18" s="18" t="s">
        <v>58</v>
      </c>
      <c r="C18" s="19" t="s">
        <v>59</v>
      </c>
      <c r="D18" s="19" t="s">
        <v>60</v>
      </c>
      <c r="E18" s="113">
        <f t="shared" si="1"/>
        <v>40599.502275225292</v>
      </c>
      <c r="F18" s="20">
        <v>0</v>
      </c>
      <c r="G18" s="20">
        <v>0</v>
      </c>
      <c r="H18" s="20">
        <v>0</v>
      </c>
      <c r="I18" s="20">
        <v>6.7583130502281925</v>
      </c>
      <c r="J18" s="20">
        <v>0</v>
      </c>
      <c r="K18" s="20">
        <v>0</v>
      </c>
      <c r="L18" s="20">
        <v>0</v>
      </c>
      <c r="M18" s="20">
        <v>44.85402722603763</v>
      </c>
      <c r="N18" s="20">
        <v>0</v>
      </c>
      <c r="O18" s="20">
        <v>1.5054195160466219</v>
      </c>
      <c r="P18" s="20">
        <v>3025.7268027289992</v>
      </c>
      <c r="Q18" s="20">
        <v>20370.870016803739</v>
      </c>
      <c r="R18" s="20">
        <v>0</v>
      </c>
      <c r="S18" s="20">
        <v>223.21231220811254</v>
      </c>
      <c r="T18" s="20">
        <v>21.884548457775381</v>
      </c>
      <c r="U18" s="20">
        <v>0</v>
      </c>
      <c r="V18" s="20">
        <v>0</v>
      </c>
      <c r="W18" s="20">
        <v>0.93909677654918355</v>
      </c>
      <c r="X18" s="20">
        <v>0</v>
      </c>
      <c r="Y18" s="20">
        <v>0</v>
      </c>
      <c r="Z18" s="20">
        <v>170.11882802436324</v>
      </c>
      <c r="AA18" s="20">
        <v>4.4631992493616908</v>
      </c>
      <c r="AB18" s="20">
        <v>0</v>
      </c>
      <c r="AC18" s="20">
        <v>0</v>
      </c>
      <c r="AD18" s="20">
        <v>0.96319628345787389</v>
      </c>
      <c r="AE18" s="20">
        <v>0</v>
      </c>
      <c r="AF18" s="20">
        <v>51.969249773325387</v>
      </c>
      <c r="AG18" s="20">
        <v>0</v>
      </c>
      <c r="AH18" s="20">
        <v>0</v>
      </c>
      <c r="AI18" s="20">
        <v>0</v>
      </c>
      <c r="AJ18" s="20">
        <v>582.75952084396556</v>
      </c>
      <c r="AK18" s="20">
        <v>1.2821122896784738</v>
      </c>
      <c r="AL18" s="20">
        <v>12947.14615714783</v>
      </c>
      <c r="AM18" s="20">
        <v>391.5467964987343</v>
      </c>
      <c r="AN18" s="20">
        <v>0</v>
      </c>
      <c r="AO18" s="20">
        <v>752.45125758931658</v>
      </c>
      <c r="AP18" s="20">
        <v>0</v>
      </c>
      <c r="AQ18" s="20">
        <v>0</v>
      </c>
      <c r="AR18" s="20">
        <v>0</v>
      </c>
      <c r="AS18" s="20">
        <v>0</v>
      </c>
      <c r="AT18" s="20">
        <v>0</v>
      </c>
      <c r="AU18" s="20">
        <v>0</v>
      </c>
      <c r="AV18" s="20">
        <v>0</v>
      </c>
      <c r="AW18" s="20">
        <v>0</v>
      </c>
      <c r="AX18" s="20">
        <v>0</v>
      </c>
      <c r="AY18" s="20">
        <v>0</v>
      </c>
      <c r="AZ18" s="20">
        <v>1512.1368058971443</v>
      </c>
      <c r="BA18" s="20">
        <v>0</v>
      </c>
      <c r="BB18" s="20">
        <v>0</v>
      </c>
      <c r="BC18" s="20">
        <v>0</v>
      </c>
      <c r="BD18" s="20">
        <v>0</v>
      </c>
      <c r="BE18" s="20">
        <v>481.70592662237408</v>
      </c>
      <c r="BF18" s="20">
        <v>7.2086882382491497</v>
      </c>
      <c r="BG18" s="20">
        <v>0</v>
      </c>
      <c r="BH18" s="114">
        <v>40599.502275225292</v>
      </c>
      <c r="BI18" s="20">
        <v>241549.47318931608</v>
      </c>
      <c r="BJ18" s="20">
        <v>0</v>
      </c>
      <c r="BK18" s="20">
        <v>0</v>
      </c>
      <c r="BL18" s="20">
        <v>0</v>
      </c>
      <c r="BM18" s="20">
        <v>2061.3526432427193</v>
      </c>
      <c r="BN18" s="20">
        <v>8168.5903905272216</v>
      </c>
      <c r="BO18" s="20">
        <v>0</v>
      </c>
      <c r="BP18" s="21">
        <v>251779.41622308601</v>
      </c>
      <c r="BQ18" s="22">
        <v>292378.91849831131</v>
      </c>
      <c r="BR18" s="116"/>
    </row>
    <row r="19" spans="1:70" x14ac:dyDescent="0.35">
      <c r="A19" s="24"/>
      <c r="B19" s="18" t="s">
        <v>61</v>
      </c>
      <c r="C19" s="19" t="s">
        <v>62</v>
      </c>
      <c r="D19" s="19" t="s">
        <v>63</v>
      </c>
      <c r="E19" s="113">
        <f t="shared" si="1"/>
        <v>1405840.6623162236</v>
      </c>
      <c r="F19" s="20">
        <v>40582.323631764702</v>
      </c>
      <c r="G19" s="20">
        <v>159.62167330874277</v>
      </c>
      <c r="H19" s="20">
        <v>388.2386817601942</v>
      </c>
      <c r="I19" s="20">
        <v>1659.0186888527521</v>
      </c>
      <c r="J19" s="20">
        <v>0</v>
      </c>
      <c r="K19" s="20">
        <v>810.67035924298227</v>
      </c>
      <c r="L19" s="20">
        <v>1252.6673264717128</v>
      </c>
      <c r="M19" s="20">
        <v>88123.049734585467</v>
      </c>
      <c r="N19" s="20">
        <v>0</v>
      </c>
      <c r="O19" s="20">
        <v>10947.734625959905</v>
      </c>
      <c r="P19" s="20">
        <v>2202.2103898849164</v>
      </c>
      <c r="Q19" s="20">
        <v>987.83249834122967</v>
      </c>
      <c r="R19" s="115">
        <v>50302.033611136168</v>
      </c>
      <c r="S19" s="20">
        <v>1419.8248919719756</v>
      </c>
      <c r="T19" s="20">
        <v>3795.9001409423363</v>
      </c>
      <c r="U19" s="20">
        <v>97.809123398601315</v>
      </c>
      <c r="V19" s="20">
        <v>1013.8167303927986</v>
      </c>
      <c r="W19" s="20">
        <v>1604.5227332109309</v>
      </c>
      <c r="X19" s="20">
        <v>16070.44713012493</v>
      </c>
      <c r="Y19" s="20">
        <v>1969.2023185563114</v>
      </c>
      <c r="Z19" s="20">
        <v>7237.0101630072913</v>
      </c>
      <c r="AA19" s="20">
        <v>176.21259237104121</v>
      </c>
      <c r="AB19" s="20">
        <v>320.33471482915616</v>
      </c>
      <c r="AC19" s="20">
        <v>0</v>
      </c>
      <c r="AD19" s="20">
        <v>8.2593933953116423</v>
      </c>
      <c r="AE19" s="20">
        <v>19.275508465082243</v>
      </c>
      <c r="AF19" s="20">
        <v>7246.9572622372425</v>
      </c>
      <c r="AG19" s="20">
        <v>47.083684924628592</v>
      </c>
      <c r="AH19" s="20">
        <v>57942.070795023377</v>
      </c>
      <c r="AI19" s="20">
        <v>0</v>
      </c>
      <c r="AJ19" s="20">
        <v>920497.56683203008</v>
      </c>
      <c r="AK19" s="20">
        <v>0</v>
      </c>
      <c r="AL19" s="20">
        <v>60229.129897016966</v>
      </c>
      <c r="AM19" s="20">
        <v>4376.8172503689293</v>
      </c>
      <c r="AN19" s="20">
        <v>68978.811098609265</v>
      </c>
      <c r="AO19" s="20">
        <v>11306.090991813378</v>
      </c>
      <c r="AP19" s="20">
        <v>0</v>
      </c>
      <c r="AQ19" s="20">
        <v>0</v>
      </c>
      <c r="AR19" s="20">
        <v>2426.1185056458576</v>
      </c>
      <c r="AS19" s="20">
        <v>18940.182796258381</v>
      </c>
      <c r="AT19" s="20">
        <v>0</v>
      </c>
      <c r="AU19" s="20">
        <v>0</v>
      </c>
      <c r="AV19" s="20">
        <v>0</v>
      </c>
      <c r="AW19" s="20">
        <v>0</v>
      </c>
      <c r="AX19" s="20">
        <v>0</v>
      </c>
      <c r="AY19" s="20">
        <v>0</v>
      </c>
      <c r="AZ19" s="20">
        <v>263.83537296890501</v>
      </c>
      <c r="BA19" s="20">
        <v>9528.2347886995394</v>
      </c>
      <c r="BB19" s="20">
        <v>4640.2166552281988</v>
      </c>
      <c r="BC19" s="20">
        <v>0</v>
      </c>
      <c r="BD19" s="20">
        <v>0</v>
      </c>
      <c r="BE19" s="20">
        <v>2215.3344662522927</v>
      </c>
      <c r="BF19" s="20">
        <v>6054.1952571719485</v>
      </c>
      <c r="BG19" s="20">
        <v>0</v>
      </c>
      <c r="BH19" s="114">
        <v>1405840.6623162236</v>
      </c>
      <c r="BI19" s="20">
        <v>279691.14257939637</v>
      </c>
      <c r="BJ19" s="20">
        <v>0</v>
      </c>
      <c r="BK19" s="20">
        <v>0</v>
      </c>
      <c r="BL19" s="20">
        <v>0</v>
      </c>
      <c r="BM19" s="20">
        <v>3134.0155493329266</v>
      </c>
      <c r="BN19" s="20">
        <v>580.01033578142369</v>
      </c>
      <c r="BO19" s="20">
        <v>0</v>
      </c>
      <c r="BP19" s="21">
        <v>283405.16846451076</v>
      </c>
      <c r="BQ19" s="22">
        <v>1689245.8307807343</v>
      </c>
      <c r="BR19" s="116"/>
    </row>
    <row r="20" spans="1:70" x14ac:dyDescent="0.35">
      <c r="A20" s="24"/>
      <c r="B20" s="18" t="s">
        <v>64</v>
      </c>
      <c r="C20" s="19" t="s">
        <v>65</v>
      </c>
      <c r="D20" s="19" t="s">
        <v>66</v>
      </c>
      <c r="E20" s="113">
        <f>((SUM(F20:BG20))*0.818137835776266)*0.926620193262453</f>
        <v>171301.4843182039</v>
      </c>
      <c r="F20" s="20">
        <v>1662.1457347792527</v>
      </c>
      <c r="G20" s="20">
        <v>34.520892760208234</v>
      </c>
      <c r="H20" s="20">
        <v>55.018544842071726</v>
      </c>
      <c r="I20" s="20">
        <v>261.23937923827503</v>
      </c>
      <c r="J20" s="20">
        <v>6.6502445084112036</v>
      </c>
      <c r="K20" s="20">
        <v>704.49607555796467</v>
      </c>
      <c r="L20" s="20">
        <v>18.258712042297411</v>
      </c>
      <c r="M20" s="20">
        <v>28611.503578725442</v>
      </c>
      <c r="N20" s="20">
        <v>4399.7742117490434</v>
      </c>
      <c r="O20" s="20">
        <v>5893.679727698147</v>
      </c>
      <c r="P20" s="20">
        <v>265.64796387439361</v>
      </c>
      <c r="Q20" s="20">
        <v>237.2609841568003</v>
      </c>
      <c r="R20" s="20">
        <v>1659.6448758485062</v>
      </c>
      <c r="S20" s="20">
        <v>2227.9824471054717</v>
      </c>
      <c r="T20" s="20">
        <v>49854.459348192919</v>
      </c>
      <c r="U20" s="20">
        <v>20.304326624071066</v>
      </c>
      <c r="V20" s="20">
        <v>617.40810037909966</v>
      </c>
      <c r="W20" s="20">
        <v>426.75705379930241</v>
      </c>
      <c r="X20" s="20">
        <v>4660.8933495445026</v>
      </c>
      <c r="Y20" s="20">
        <v>180.9852091483271</v>
      </c>
      <c r="Z20" s="20">
        <v>384.59843706369821</v>
      </c>
      <c r="AA20" s="20">
        <v>71.924105574407449</v>
      </c>
      <c r="AB20" s="20">
        <v>268.74748557503506</v>
      </c>
      <c r="AC20" s="20">
        <v>20.705516233207671</v>
      </c>
      <c r="AD20" s="20">
        <v>0.44929264821830339</v>
      </c>
      <c r="AE20" s="20">
        <v>2.1569031542873409</v>
      </c>
      <c r="AF20" s="20">
        <v>90.147118892707979</v>
      </c>
      <c r="AG20" s="20">
        <v>143.94964093759512</v>
      </c>
      <c r="AH20" s="20">
        <v>996.36070084217283</v>
      </c>
      <c r="AI20" s="20">
        <v>280.46710051188433</v>
      </c>
      <c r="AJ20" s="20">
        <v>8613.1012501852019</v>
      </c>
      <c r="AK20" s="20">
        <v>870.7655171037934</v>
      </c>
      <c r="AL20" s="20">
        <v>24136.176679622688</v>
      </c>
      <c r="AM20" s="20">
        <v>4284.3102879669786</v>
      </c>
      <c r="AN20" s="20">
        <v>0</v>
      </c>
      <c r="AO20" s="20">
        <v>1797.6626523607392</v>
      </c>
      <c r="AP20" s="20">
        <v>0</v>
      </c>
      <c r="AQ20" s="20">
        <v>572.34323177805845</v>
      </c>
      <c r="AR20" s="20">
        <v>933.85884483574853</v>
      </c>
      <c r="AS20" s="20">
        <v>6247.2001701639483</v>
      </c>
      <c r="AT20" s="20">
        <v>4959.7854554967807</v>
      </c>
      <c r="AU20" s="20">
        <v>909.32272705403307</v>
      </c>
      <c r="AV20" s="20">
        <v>23558.547005950848</v>
      </c>
      <c r="AW20" s="20">
        <v>13.412921360220457</v>
      </c>
      <c r="AX20" s="20">
        <v>1151.3618776009519</v>
      </c>
      <c r="AY20" s="20">
        <v>1043.5003295394004</v>
      </c>
      <c r="AZ20" s="20">
        <v>7395.3592685284757</v>
      </c>
      <c r="BA20" s="20">
        <v>29666.157389011052</v>
      </c>
      <c r="BB20" s="20">
        <v>1053.205642128517</v>
      </c>
      <c r="BC20" s="20">
        <v>2162.6121938232154</v>
      </c>
      <c r="BD20" s="20">
        <v>983.38972400049693</v>
      </c>
      <c r="BE20" s="20">
        <v>1037.7861349723219</v>
      </c>
      <c r="BF20" s="20">
        <v>512.69155189009382</v>
      </c>
      <c r="BG20" s="20">
        <v>0</v>
      </c>
      <c r="BH20" s="114">
        <v>225960.68791738132</v>
      </c>
      <c r="BI20" s="115">
        <v>50489.326181325945</v>
      </c>
      <c r="BJ20" s="20">
        <v>0</v>
      </c>
      <c r="BK20" s="20">
        <v>245.86693384844151</v>
      </c>
      <c r="BL20" s="20">
        <v>0</v>
      </c>
      <c r="BM20" s="20">
        <v>-37.580373687538696</v>
      </c>
      <c r="BN20" s="20">
        <v>401.52825268336579</v>
      </c>
      <c r="BO20" s="20">
        <v>0</v>
      </c>
      <c r="BP20" s="21">
        <v>51099.140994170215</v>
      </c>
      <c r="BQ20" s="22">
        <v>277059.82891155151</v>
      </c>
      <c r="BR20" s="116"/>
    </row>
    <row r="21" spans="1:70" x14ac:dyDescent="0.35">
      <c r="A21" s="24"/>
      <c r="B21" s="18" t="s">
        <v>67</v>
      </c>
      <c r="C21" s="19" t="s">
        <v>68</v>
      </c>
      <c r="D21" s="19" t="s">
        <v>69</v>
      </c>
      <c r="E21" s="113">
        <f t="shared" ref="E21:E26" si="2">SUM(F21:BG21)</f>
        <v>200218.13223036038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790.12616376983249</v>
      </c>
      <c r="L21" s="20">
        <v>15.24663324222907</v>
      </c>
      <c r="M21" s="20">
        <v>17287.892535544768</v>
      </c>
      <c r="N21" s="20">
        <v>546.22299687752036</v>
      </c>
      <c r="O21" s="20">
        <v>5764.9526988542311</v>
      </c>
      <c r="P21" s="20">
        <v>304.11760995343917</v>
      </c>
      <c r="Q21" s="20">
        <v>116.85251869317339</v>
      </c>
      <c r="R21" s="20">
        <v>30.714173379974884</v>
      </c>
      <c r="S21" s="20">
        <v>285.21747582423154</v>
      </c>
      <c r="T21" s="20">
        <v>9846.0488856069151</v>
      </c>
      <c r="U21" s="20">
        <v>0</v>
      </c>
      <c r="V21" s="20">
        <v>93.77904895334288</v>
      </c>
      <c r="W21" s="20">
        <v>38.795919649436328</v>
      </c>
      <c r="X21" s="20">
        <v>1056.2132320326818</v>
      </c>
      <c r="Y21" s="20">
        <v>0</v>
      </c>
      <c r="Z21" s="20">
        <v>157.6642677635048</v>
      </c>
      <c r="AA21" s="20">
        <v>24.623086358068875</v>
      </c>
      <c r="AB21" s="20">
        <v>5.2993146413734227</v>
      </c>
      <c r="AC21" s="20">
        <v>7.4813776916547239</v>
      </c>
      <c r="AD21" s="20">
        <v>0.16163497200132629</v>
      </c>
      <c r="AE21" s="20">
        <v>2.1541782051728964</v>
      </c>
      <c r="AF21" s="20">
        <v>43.367832149454586</v>
      </c>
      <c r="AG21" s="20">
        <v>0.23857595274602555</v>
      </c>
      <c r="AH21" s="20">
        <v>0</v>
      </c>
      <c r="AI21" s="20">
        <v>280.97814925116501</v>
      </c>
      <c r="AJ21" s="20">
        <v>4239.6207287526468</v>
      </c>
      <c r="AK21" s="20">
        <v>2089.0074843061152</v>
      </c>
      <c r="AL21" s="20">
        <v>22911.105108826974</v>
      </c>
      <c r="AM21" s="20">
        <v>2511.8196756880166</v>
      </c>
      <c r="AN21" s="20">
        <v>0</v>
      </c>
      <c r="AO21" s="20">
        <v>1039.8317787964531</v>
      </c>
      <c r="AP21" s="20">
        <v>0</v>
      </c>
      <c r="AQ21" s="20">
        <v>0</v>
      </c>
      <c r="AR21" s="20">
        <v>1376.2242727669702</v>
      </c>
      <c r="AS21" s="20">
        <v>37147.757856955148</v>
      </c>
      <c r="AT21" s="20">
        <v>11062.236434988987</v>
      </c>
      <c r="AU21" s="20">
        <v>795.37703972121631</v>
      </c>
      <c r="AV21" s="20">
        <v>8820.8136597727098</v>
      </c>
      <c r="AW21" s="20">
        <v>0</v>
      </c>
      <c r="AX21" s="20">
        <v>87.360423954162101</v>
      </c>
      <c r="AY21" s="20">
        <v>527.62821793493367</v>
      </c>
      <c r="AZ21" s="20">
        <v>13122.460544749489</v>
      </c>
      <c r="BA21" s="20">
        <v>31430.196342685409</v>
      </c>
      <c r="BB21" s="20">
        <v>2531.0592177639692</v>
      </c>
      <c r="BC21" s="20">
        <v>2412.9376166859602</v>
      </c>
      <c r="BD21" s="20">
        <v>1914.2614607398718</v>
      </c>
      <c r="BE21" s="20">
        <v>11765.025540369526</v>
      </c>
      <c r="BF21" s="20">
        <v>7735.2605155349138</v>
      </c>
      <c r="BG21" s="20">
        <v>0</v>
      </c>
      <c r="BH21" s="114">
        <v>200218.13223036038</v>
      </c>
      <c r="BI21" s="115">
        <v>54493.830497186478</v>
      </c>
      <c r="BJ21" s="20">
        <v>0</v>
      </c>
      <c r="BK21" s="20">
        <v>0</v>
      </c>
      <c r="BL21" s="20">
        <v>278.28395501581804</v>
      </c>
      <c r="BM21" s="20">
        <v>-3693.6782175041162</v>
      </c>
      <c r="BN21" s="20">
        <v>18.821636844532772</v>
      </c>
      <c r="BO21" s="20">
        <v>0</v>
      </c>
      <c r="BP21" s="21">
        <v>51097.257871542715</v>
      </c>
      <c r="BQ21" s="22">
        <v>251315.39010190309</v>
      </c>
      <c r="BR21" s="116"/>
    </row>
    <row r="22" spans="1:70" x14ac:dyDescent="0.35">
      <c r="A22" s="24"/>
      <c r="B22" s="18" t="s">
        <v>70</v>
      </c>
      <c r="C22" s="19" t="s">
        <v>71</v>
      </c>
      <c r="D22" s="19" t="s">
        <v>72</v>
      </c>
      <c r="E22" s="113">
        <f t="shared" si="2"/>
        <v>3060536.3264431558</v>
      </c>
      <c r="F22" s="20">
        <v>558637.87419798342</v>
      </c>
      <c r="G22" s="20">
        <v>401.26984068171214</v>
      </c>
      <c r="H22" s="20">
        <v>2372.5451637965411</v>
      </c>
      <c r="I22" s="20">
        <v>19775.2828475026</v>
      </c>
      <c r="J22" s="20">
        <v>896.87660046894268</v>
      </c>
      <c r="K22" s="20">
        <v>135881.37528005341</v>
      </c>
      <c r="L22" s="20">
        <v>10237.610990620018</v>
      </c>
      <c r="M22" s="20">
        <v>34248.340841590849</v>
      </c>
      <c r="N22" s="20">
        <v>159.9770044029697</v>
      </c>
      <c r="O22" s="20">
        <v>23235.708505977585</v>
      </c>
      <c r="P22" s="20">
        <v>4745.7184590176212</v>
      </c>
      <c r="Q22" s="20">
        <v>642.30074074297272</v>
      </c>
      <c r="R22" s="20">
        <v>4175.501787164997</v>
      </c>
      <c r="S22" s="20">
        <v>186.56147451369267</v>
      </c>
      <c r="T22" s="20">
        <v>1384.0050590954966</v>
      </c>
      <c r="U22" s="20">
        <v>9018.1243531570344</v>
      </c>
      <c r="V22" s="20">
        <v>21647.277744331102</v>
      </c>
      <c r="W22" s="20">
        <v>496.61256997310443</v>
      </c>
      <c r="X22" s="20">
        <v>116335.2396993545</v>
      </c>
      <c r="Y22" s="20">
        <v>15803.892317548831</v>
      </c>
      <c r="Z22" s="20">
        <v>22649.480157600483</v>
      </c>
      <c r="AA22" s="20">
        <v>1745.6232347978048</v>
      </c>
      <c r="AB22" s="20">
        <v>828.19907449235427</v>
      </c>
      <c r="AC22" s="20">
        <v>38.85872547716</v>
      </c>
      <c r="AD22" s="20">
        <v>2.5402827687197886</v>
      </c>
      <c r="AE22" s="20">
        <v>29.265935843754008</v>
      </c>
      <c r="AF22" s="20">
        <v>880.77483777805878</v>
      </c>
      <c r="AG22" s="20">
        <v>770.68671725802426</v>
      </c>
      <c r="AH22" s="115">
        <v>103510.91771045973</v>
      </c>
      <c r="AI22" s="20">
        <v>20163.481693823614</v>
      </c>
      <c r="AJ22" s="20">
        <v>490651.31786481279</v>
      </c>
      <c r="AK22" s="20">
        <v>33862.016817146352</v>
      </c>
      <c r="AL22" s="20">
        <v>186115.08344462814</v>
      </c>
      <c r="AM22" s="20">
        <v>14304.913424569988</v>
      </c>
      <c r="AN22" s="20">
        <v>55044.952434362378</v>
      </c>
      <c r="AO22" s="20">
        <v>568984.12708793778</v>
      </c>
      <c r="AP22" s="20">
        <v>0</v>
      </c>
      <c r="AQ22" s="20">
        <v>271413.53718919249</v>
      </c>
      <c r="AR22" s="20">
        <v>16058.190368760874</v>
      </c>
      <c r="AS22" s="20">
        <v>52218.589675141695</v>
      </c>
      <c r="AT22" s="20">
        <v>12251.210701414731</v>
      </c>
      <c r="AU22" s="20">
        <v>628.08943863312516</v>
      </c>
      <c r="AV22" s="20">
        <v>69397.88957512773</v>
      </c>
      <c r="AW22" s="20">
        <v>815.03009410222239</v>
      </c>
      <c r="AX22" s="20">
        <v>1223.2605422373217</v>
      </c>
      <c r="AY22" s="20">
        <v>3325.3692697580145</v>
      </c>
      <c r="AZ22" s="20">
        <v>28101.557798664948</v>
      </c>
      <c r="BA22" s="20">
        <v>39059.250424769278</v>
      </c>
      <c r="BB22" s="20">
        <v>11556.847480071419</v>
      </c>
      <c r="BC22" s="20">
        <v>69816.341859062784</v>
      </c>
      <c r="BD22" s="20">
        <v>2193.2277772866432</v>
      </c>
      <c r="BE22" s="20">
        <v>8881.9107732884022</v>
      </c>
      <c r="BF22" s="20">
        <v>13731.688553910924</v>
      </c>
      <c r="BG22" s="20">
        <v>0</v>
      </c>
      <c r="BH22" s="114">
        <v>3060536.3264431558</v>
      </c>
      <c r="BI22" s="115">
        <v>1544110.993855275</v>
      </c>
      <c r="BJ22" s="20">
        <v>0</v>
      </c>
      <c r="BK22" s="20">
        <v>0</v>
      </c>
      <c r="BL22" s="20">
        <v>0</v>
      </c>
      <c r="BM22" s="20">
        <v>-234334.32735241399</v>
      </c>
      <c r="BN22" s="20">
        <v>84.697365800397463</v>
      </c>
      <c r="BO22" s="20">
        <v>0</v>
      </c>
      <c r="BP22" s="21">
        <v>1309861.3638686615</v>
      </c>
      <c r="BQ22" s="22">
        <v>4370397.6903118175</v>
      </c>
      <c r="BR22" s="116"/>
    </row>
    <row r="23" spans="1:70" x14ac:dyDescent="0.35">
      <c r="A23" s="24"/>
      <c r="B23" s="18" t="s">
        <v>73</v>
      </c>
      <c r="C23" s="19" t="s">
        <v>74</v>
      </c>
      <c r="D23" s="19" t="s">
        <v>75</v>
      </c>
      <c r="E23" s="113">
        <f t="shared" si="2"/>
        <v>2532724.8778215218</v>
      </c>
      <c r="F23" s="20">
        <v>1267451.5747456986</v>
      </c>
      <c r="G23" s="20">
        <v>39.654897876109267</v>
      </c>
      <c r="H23" s="20">
        <v>133.73256974483502</v>
      </c>
      <c r="I23" s="20">
        <v>3036.716937185694</v>
      </c>
      <c r="J23" s="20">
        <v>241.94216593591869</v>
      </c>
      <c r="K23" s="20">
        <v>132063.22516055882</v>
      </c>
      <c r="L23" s="20">
        <v>1531.6851845601736</v>
      </c>
      <c r="M23" s="20">
        <v>133018.60241529849</v>
      </c>
      <c r="N23" s="20">
        <v>1010.2759570207063</v>
      </c>
      <c r="O23" s="20">
        <v>218800.07943267011</v>
      </c>
      <c r="P23" s="20">
        <v>2455.5917679904178</v>
      </c>
      <c r="Q23" s="20">
        <v>9160.5215986899966</v>
      </c>
      <c r="R23" s="20">
        <v>13889.529032310713</v>
      </c>
      <c r="S23" s="20">
        <v>680.87624098629033</v>
      </c>
      <c r="T23" s="20">
        <v>25807.299008167505</v>
      </c>
      <c r="U23" s="20">
        <v>5105.6682336992071</v>
      </c>
      <c r="V23" s="20">
        <v>37703.116393939628</v>
      </c>
      <c r="W23" s="20">
        <v>41404.718943110689</v>
      </c>
      <c r="X23" s="20">
        <v>64415.891759859413</v>
      </c>
      <c r="Y23" s="20">
        <v>4600.9930550101726</v>
      </c>
      <c r="Z23" s="20">
        <v>5029.16929245146</v>
      </c>
      <c r="AA23" s="20">
        <v>4678.9205124022565</v>
      </c>
      <c r="AB23" s="20">
        <v>1160.1623641665258</v>
      </c>
      <c r="AC23" s="20">
        <v>252.22455765551146</v>
      </c>
      <c r="AD23" s="20">
        <v>11.514424940837973</v>
      </c>
      <c r="AE23" s="20">
        <v>72.269362907922485</v>
      </c>
      <c r="AF23" s="20">
        <v>2439.8470529196779</v>
      </c>
      <c r="AG23" s="20">
        <v>121.19637868700332</v>
      </c>
      <c r="AH23" s="20">
        <v>24981.897201228141</v>
      </c>
      <c r="AI23" s="20">
        <v>2348.5483210228167</v>
      </c>
      <c r="AJ23" s="20">
        <v>74504.502955170043</v>
      </c>
      <c r="AK23" s="20">
        <v>15376.59742567813</v>
      </c>
      <c r="AL23" s="20">
        <v>158757.9125447823</v>
      </c>
      <c r="AM23" s="20">
        <v>6490.044539863814</v>
      </c>
      <c r="AN23" s="20">
        <v>6983.2609004751357</v>
      </c>
      <c r="AO23" s="20">
        <v>10248.335956586783</v>
      </c>
      <c r="AP23" s="20">
        <v>0</v>
      </c>
      <c r="AQ23" s="20">
        <v>5288.0988340956519</v>
      </c>
      <c r="AR23" s="20">
        <v>1247.1180049012223</v>
      </c>
      <c r="AS23" s="20">
        <v>13404.865814147432</v>
      </c>
      <c r="AT23" s="20">
        <v>0</v>
      </c>
      <c r="AU23" s="20">
        <v>0</v>
      </c>
      <c r="AV23" s="20">
        <v>0</v>
      </c>
      <c r="AW23" s="20">
        <v>0</v>
      </c>
      <c r="AX23" s="20">
        <v>9880.2582842399006</v>
      </c>
      <c r="AY23" s="20">
        <v>1668.1126841266571</v>
      </c>
      <c r="AZ23" s="20">
        <v>30090.563450370923</v>
      </c>
      <c r="BA23" s="20">
        <v>20285.883473630241</v>
      </c>
      <c r="BB23" s="20">
        <v>107093.02288654901</v>
      </c>
      <c r="BC23" s="20">
        <v>50035.969974995169</v>
      </c>
      <c r="BD23" s="20">
        <v>304.20900298306373</v>
      </c>
      <c r="BE23" s="20">
        <v>2899.707664315752</v>
      </c>
      <c r="BF23" s="20">
        <v>14518.968455915014</v>
      </c>
      <c r="BG23" s="20">
        <v>0</v>
      </c>
      <c r="BH23" s="114">
        <v>2532724.8778215218</v>
      </c>
      <c r="BI23" s="115">
        <v>824588.98138905095</v>
      </c>
      <c r="BJ23" s="20">
        <v>0</v>
      </c>
      <c r="BK23" s="20">
        <v>0</v>
      </c>
      <c r="BL23" s="20">
        <v>0</v>
      </c>
      <c r="BM23" s="20">
        <v>-125178.78983629841</v>
      </c>
      <c r="BN23" s="20">
        <v>6901.2668429953483</v>
      </c>
      <c r="BO23" s="20">
        <v>0</v>
      </c>
      <c r="BP23" s="21">
        <v>706311.45839574782</v>
      </c>
      <c r="BQ23" s="22">
        <v>3239036.3362172698</v>
      </c>
      <c r="BR23" s="116"/>
    </row>
    <row r="24" spans="1:70" x14ac:dyDescent="0.35">
      <c r="A24" s="24"/>
      <c r="B24" s="18" t="s">
        <v>76</v>
      </c>
      <c r="C24" s="19" t="s">
        <v>77</v>
      </c>
      <c r="D24" s="19" t="s">
        <v>78</v>
      </c>
      <c r="E24" s="113">
        <f t="shared" si="2"/>
        <v>1149246.9522798709</v>
      </c>
      <c r="F24" s="20">
        <v>18895.950524662821</v>
      </c>
      <c r="G24" s="20">
        <v>33.850059964298168</v>
      </c>
      <c r="H24" s="20">
        <v>0</v>
      </c>
      <c r="I24" s="20">
        <v>1403.4097595975315</v>
      </c>
      <c r="J24" s="20">
        <v>66.323993875438617</v>
      </c>
      <c r="K24" s="20">
        <v>87886.076650752293</v>
      </c>
      <c r="L24" s="20">
        <v>1720.4664115761684</v>
      </c>
      <c r="M24" s="20">
        <v>136251.25746558438</v>
      </c>
      <c r="N24" s="20">
        <v>0</v>
      </c>
      <c r="O24" s="20">
        <v>73913.700692424027</v>
      </c>
      <c r="P24" s="20">
        <v>2927.4261591798881</v>
      </c>
      <c r="Q24" s="20">
        <v>9041.7385632624646</v>
      </c>
      <c r="R24" s="20">
        <v>3235.0228265521305</v>
      </c>
      <c r="S24" s="20">
        <v>153.26478786176185</v>
      </c>
      <c r="T24" s="20">
        <v>2568.3118973540973</v>
      </c>
      <c r="U24" s="20">
        <v>73.770770978509702</v>
      </c>
      <c r="V24" s="20">
        <v>3643.4636581467757</v>
      </c>
      <c r="W24" s="20">
        <v>22340.347377670445</v>
      </c>
      <c r="X24" s="20">
        <v>59079.631902464571</v>
      </c>
      <c r="Y24" s="20">
        <v>6127.1683785586501</v>
      </c>
      <c r="Z24" s="20">
        <v>4302.0950245995682</v>
      </c>
      <c r="AA24" s="20">
        <v>1892.3608010770126</v>
      </c>
      <c r="AB24" s="20">
        <v>712.55005849707231</v>
      </c>
      <c r="AC24" s="20">
        <v>192.98783582799123</v>
      </c>
      <c r="AD24" s="20">
        <v>45.322943750485472</v>
      </c>
      <c r="AE24" s="20">
        <v>19.203306827187255</v>
      </c>
      <c r="AF24" s="20">
        <v>919.94794634467098</v>
      </c>
      <c r="AG24" s="20">
        <v>5.2353575366510396</v>
      </c>
      <c r="AH24" s="20">
        <v>8280.0937135852018</v>
      </c>
      <c r="AI24" s="20">
        <v>3573.6808888475439</v>
      </c>
      <c r="AJ24" s="20">
        <v>418140.30670393381</v>
      </c>
      <c r="AK24" s="20">
        <v>12669.632307152695</v>
      </c>
      <c r="AL24" s="20">
        <v>50637.030425553916</v>
      </c>
      <c r="AM24" s="20">
        <v>11014.624499415568</v>
      </c>
      <c r="AN24" s="20">
        <v>81006.630053608184</v>
      </c>
      <c r="AO24" s="20">
        <v>76654.836996524653</v>
      </c>
      <c r="AP24" s="20">
        <v>0</v>
      </c>
      <c r="AQ24" s="20">
        <v>1353.6924860601896</v>
      </c>
      <c r="AR24" s="20">
        <v>2404.5606450002624</v>
      </c>
      <c r="AS24" s="20">
        <v>7509.1567070472374</v>
      </c>
      <c r="AT24" s="20">
        <v>0</v>
      </c>
      <c r="AU24" s="20">
        <v>0</v>
      </c>
      <c r="AV24" s="20">
        <v>0</v>
      </c>
      <c r="AW24" s="20">
        <v>0</v>
      </c>
      <c r="AX24" s="20">
        <v>864.09473964975655</v>
      </c>
      <c r="AY24" s="20">
        <v>955.93151549374568</v>
      </c>
      <c r="AZ24" s="20">
        <v>4550.4663717732028</v>
      </c>
      <c r="BA24" s="20">
        <v>7351.0890492624967</v>
      </c>
      <c r="BB24" s="20">
        <v>7786.8108404920122</v>
      </c>
      <c r="BC24" s="20">
        <v>9780.2949831556689</v>
      </c>
      <c r="BD24" s="20">
        <v>0</v>
      </c>
      <c r="BE24" s="20">
        <v>2794.7059407101783</v>
      </c>
      <c r="BF24" s="20">
        <v>4468.4282576780051</v>
      </c>
      <c r="BG24" s="20">
        <v>0</v>
      </c>
      <c r="BH24" s="114">
        <v>1149246.9522798709</v>
      </c>
      <c r="BI24" s="20">
        <v>366264.37394036504</v>
      </c>
      <c r="BJ24" s="20">
        <v>0</v>
      </c>
      <c r="BK24" s="20">
        <v>0</v>
      </c>
      <c r="BL24" s="20">
        <v>0</v>
      </c>
      <c r="BM24" s="20">
        <v>5004.5246055558055</v>
      </c>
      <c r="BN24" s="20">
        <v>1599.8391317852854</v>
      </c>
      <c r="BO24" s="20">
        <v>0</v>
      </c>
      <c r="BP24" s="21">
        <v>372868.73767770611</v>
      </c>
      <c r="BQ24" s="22">
        <v>1522115.689957577</v>
      </c>
      <c r="BR24" s="116"/>
    </row>
    <row r="25" spans="1:70" x14ac:dyDescent="0.35">
      <c r="A25" s="24"/>
      <c r="B25" s="18" t="s">
        <v>79</v>
      </c>
      <c r="C25" s="19" t="s">
        <v>80</v>
      </c>
      <c r="D25" s="19" t="s">
        <v>81</v>
      </c>
      <c r="E25" s="113">
        <f t="shared" si="2"/>
        <v>2999826.5146771609</v>
      </c>
      <c r="F25" s="20">
        <v>11802.412678057712</v>
      </c>
      <c r="G25" s="20">
        <v>0.89041271117820631</v>
      </c>
      <c r="H25" s="20">
        <v>22.167753225640809</v>
      </c>
      <c r="I25" s="20">
        <v>76.21104246685816</v>
      </c>
      <c r="J25" s="20">
        <v>607.86072130072466</v>
      </c>
      <c r="K25" s="20">
        <v>29447.31419007869</v>
      </c>
      <c r="L25" s="20">
        <v>2879.8740610508667</v>
      </c>
      <c r="M25" s="20">
        <v>45512.643109470016</v>
      </c>
      <c r="N25" s="20">
        <v>0</v>
      </c>
      <c r="O25" s="20">
        <v>18251.813703385335</v>
      </c>
      <c r="P25" s="20">
        <v>83.82662072606513</v>
      </c>
      <c r="Q25" s="20">
        <v>41.755669176864487</v>
      </c>
      <c r="R25" s="20">
        <v>7973.2895097979936</v>
      </c>
      <c r="S25" s="20">
        <v>6.9081734737293345</v>
      </c>
      <c r="T25" s="20">
        <v>35.226255991584765</v>
      </c>
      <c r="U25" s="20">
        <v>165.42337912464208</v>
      </c>
      <c r="V25" s="20">
        <v>2225.5739218156568</v>
      </c>
      <c r="W25" s="20">
        <v>2109.9345531475205</v>
      </c>
      <c r="X25" s="20">
        <v>529535.0140986836</v>
      </c>
      <c r="Y25" s="20">
        <v>16584.217445253791</v>
      </c>
      <c r="Z25" s="20">
        <v>12118.823731019986</v>
      </c>
      <c r="AA25" s="20">
        <v>801.86953463325847</v>
      </c>
      <c r="AB25" s="20">
        <v>2045.9180182257276</v>
      </c>
      <c r="AC25" s="20">
        <v>34.762224476745317</v>
      </c>
      <c r="AD25" s="20">
        <v>11.716489438642276</v>
      </c>
      <c r="AE25" s="20">
        <v>24.811835111749797</v>
      </c>
      <c r="AF25" s="20">
        <v>1097.3168259452589</v>
      </c>
      <c r="AG25" s="20">
        <v>0</v>
      </c>
      <c r="AH25" s="20">
        <v>65743.820577578022</v>
      </c>
      <c r="AI25" s="20">
        <v>1455.2126806445892</v>
      </c>
      <c r="AJ25" s="20">
        <v>2120493.1583581259</v>
      </c>
      <c r="AK25" s="20">
        <v>1229.2888605401265</v>
      </c>
      <c r="AL25" s="20">
        <v>8223.9431150320561</v>
      </c>
      <c r="AM25" s="20">
        <v>6833.4821316877851</v>
      </c>
      <c r="AN25" s="20">
        <v>72098.64462558004</v>
      </c>
      <c r="AO25" s="20">
        <v>15052.60700888666</v>
      </c>
      <c r="AP25" s="20">
        <v>0</v>
      </c>
      <c r="AQ25" s="20">
        <v>0</v>
      </c>
      <c r="AR25" s="20">
        <v>5451.101309624265</v>
      </c>
      <c r="AS25" s="20">
        <v>0</v>
      </c>
      <c r="AT25" s="20">
        <v>0</v>
      </c>
      <c r="AU25" s="20">
        <v>0</v>
      </c>
      <c r="AV25" s="20">
        <v>0</v>
      </c>
      <c r="AW25" s="20">
        <v>0</v>
      </c>
      <c r="AX25" s="20">
        <v>0</v>
      </c>
      <c r="AY25" s="20">
        <v>0</v>
      </c>
      <c r="AZ25" s="20">
        <v>3642.27848137003</v>
      </c>
      <c r="BA25" s="20">
        <v>0</v>
      </c>
      <c r="BB25" s="20">
        <v>2071.6099818598336</v>
      </c>
      <c r="BC25" s="20">
        <v>4091.8061673435345</v>
      </c>
      <c r="BD25" s="20">
        <v>0</v>
      </c>
      <c r="BE25" s="20">
        <v>4617.6438831087635</v>
      </c>
      <c r="BF25" s="20">
        <v>5324.3415379896287</v>
      </c>
      <c r="BG25" s="20">
        <v>0</v>
      </c>
      <c r="BH25" s="114">
        <v>2999826.5146771609</v>
      </c>
      <c r="BI25" s="20">
        <v>452943.92754471983</v>
      </c>
      <c r="BJ25" s="20">
        <v>0</v>
      </c>
      <c r="BK25" s="20">
        <v>0</v>
      </c>
      <c r="BL25" s="20">
        <v>0</v>
      </c>
      <c r="BM25" s="20">
        <v>-14947.915330775337</v>
      </c>
      <c r="BN25" s="20">
        <v>311786.68820863351</v>
      </c>
      <c r="BO25" s="20">
        <v>0</v>
      </c>
      <c r="BP25" s="21">
        <v>749782.70042257803</v>
      </c>
      <c r="BQ25" s="22">
        <v>3749609.2150997389</v>
      </c>
      <c r="BR25" s="116"/>
    </row>
    <row r="26" spans="1:70" x14ac:dyDescent="0.35">
      <c r="A26" s="24"/>
      <c r="B26" s="18" t="s">
        <v>82</v>
      </c>
      <c r="C26" s="19" t="s">
        <v>83</v>
      </c>
      <c r="D26" s="19" t="s">
        <v>84</v>
      </c>
      <c r="E26" s="113">
        <f t="shared" si="2"/>
        <v>2889422.379409133</v>
      </c>
      <c r="F26" s="20">
        <v>58051.75780989456</v>
      </c>
      <c r="G26" s="20">
        <v>54.61960745888495</v>
      </c>
      <c r="H26" s="20">
        <v>92.775322971226871</v>
      </c>
      <c r="I26" s="20">
        <v>7176.6732632669218</v>
      </c>
      <c r="J26" s="20">
        <v>1789.0180649070114</v>
      </c>
      <c r="K26" s="20">
        <v>108733.18520818307</v>
      </c>
      <c r="L26" s="20">
        <v>7723.7293846033826</v>
      </c>
      <c r="M26" s="20">
        <v>15444.981592592887</v>
      </c>
      <c r="N26" s="20">
        <v>0</v>
      </c>
      <c r="O26" s="20">
        <v>18923.716877089588</v>
      </c>
      <c r="P26" s="20">
        <v>0</v>
      </c>
      <c r="Q26" s="20">
        <v>45.469942067373637</v>
      </c>
      <c r="R26" s="20">
        <v>0</v>
      </c>
      <c r="S26" s="20">
        <v>52.439114478316533</v>
      </c>
      <c r="T26" s="20">
        <v>327.63037581833953</v>
      </c>
      <c r="U26" s="20">
        <v>0</v>
      </c>
      <c r="V26" s="20">
        <v>2280.8199551572407</v>
      </c>
      <c r="W26" s="20">
        <v>3661.6166005710224</v>
      </c>
      <c r="X26" s="20">
        <v>118761.12354923075</v>
      </c>
      <c r="Y26" s="20">
        <v>647596.69970247068</v>
      </c>
      <c r="Z26" s="20">
        <v>241213.30669019689</v>
      </c>
      <c r="AA26" s="20">
        <v>31484.589489810409</v>
      </c>
      <c r="AB26" s="20">
        <v>12069.535100687977</v>
      </c>
      <c r="AC26" s="20">
        <v>1518.6443666519501</v>
      </c>
      <c r="AD26" s="20">
        <v>153.95870041274048</v>
      </c>
      <c r="AE26" s="20">
        <v>352.04317490760639</v>
      </c>
      <c r="AF26" s="20">
        <v>3019.8934442032287</v>
      </c>
      <c r="AG26" s="20">
        <v>2229.671319090151</v>
      </c>
      <c r="AH26" s="20">
        <v>145283.51463034752</v>
      </c>
      <c r="AI26" s="20">
        <v>5182.8545888870603</v>
      </c>
      <c r="AJ26" s="20">
        <v>1305648.3222021288</v>
      </c>
      <c r="AK26" s="20">
        <v>3633.805987240743</v>
      </c>
      <c r="AL26" s="20">
        <v>34969.989234261586</v>
      </c>
      <c r="AM26" s="20">
        <v>1177.9777066183935</v>
      </c>
      <c r="AN26" s="20">
        <v>36733.513345008825</v>
      </c>
      <c r="AO26" s="20">
        <v>50691.306092528452</v>
      </c>
      <c r="AP26" s="20">
        <v>0</v>
      </c>
      <c r="AQ26" s="20">
        <v>4402.8301957637359</v>
      </c>
      <c r="AR26" s="20">
        <v>7415.9313154596839</v>
      </c>
      <c r="AS26" s="20">
        <v>3528.0668290336316</v>
      </c>
      <c r="AT26" s="20">
        <v>0</v>
      </c>
      <c r="AU26" s="20">
        <v>0</v>
      </c>
      <c r="AV26" s="20">
        <v>0</v>
      </c>
      <c r="AW26" s="20">
        <v>0</v>
      </c>
      <c r="AX26" s="20">
        <v>0</v>
      </c>
      <c r="AY26" s="20">
        <v>0</v>
      </c>
      <c r="AZ26" s="20">
        <v>0</v>
      </c>
      <c r="BA26" s="20">
        <v>0</v>
      </c>
      <c r="BB26" s="20">
        <v>1661.3947234345123</v>
      </c>
      <c r="BC26" s="20">
        <v>0</v>
      </c>
      <c r="BD26" s="20">
        <v>0</v>
      </c>
      <c r="BE26" s="20">
        <v>6334.9739016974954</v>
      </c>
      <c r="BF26" s="20">
        <v>0</v>
      </c>
      <c r="BG26" s="20">
        <v>0</v>
      </c>
      <c r="BH26" s="114">
        <v>2889422.379409133</v>
      </c>
      <c r="BI26" s="20">
        <v>54353.383212054832</v>
      </c>
      <c r="BJ26" s="20">
        <v>0</v>
      </c>
      <c r="BK26" s="20">
        <v>0</v>
      </c>
      <c r="BL26" s="20">
        <v>0</v>
      </c>
      <c r="BM26" s="20">
        <v>-54101.17293228535</v>
      </c>
      <c r="BN26" s="20">
        <v>918332.32000000007</v>
      </c>
      <c r="BO26" s="20">
        <v>434494.98984000005</v>
      </c>
      <c r="BP26" s="21">
        <v>1353079.5201197695</v>
      </c>
      <c r="BQ26" s="22">
        <v>4242501.899528902</v>
      </c>
      <c r="BR26" s="116"/>
    </row>
    <row r="27" spans="1:70" x14ac:dyDescent="0.35">
      <c r="A27" s="24"/>
      <c r="B27" s="18" t="s">
        <v>85</v>
      </c>
      <c r="C27" s="19" t="s">
        <v>86</v>
      </c>
      <c r="D27" s="19" t="s">
        <v>87</v>
      </c>
      <c r="E27" s="113">
        <f>(SUM(F27:BG27))*0.934478141146546</f>
        <v>1283839.8299574945</v>
      </c>
      <c r="F27" s="20">
        <v>24316.412714158949</v>
      </c>
      <c r="G27" s="20">
        <v>57.533596359055032</v>
      </c>
      <c r="H27" s="20">
        <v>142.45605615146619</v>
      </c>
      <c r="I27" s="20">
        <v>5737.5189329559144</v>
      </c>
      <c r="J27" s="20">
        <v>139.45217322586308</v>
      </c>
      <c r="K27" s="20">
        <v>18297.075428203614</v>
      </c>
      <c r="L27" s="20">
        <v>1308.6413849894902</v>
      </c>
      <c r="M27" s="20">
        <v>41747.661610381343</v>
      </c>
      <c r="N27" s="20">
        <v>0</v>
      </c>
      <c r="O27" s="20">
        <v>10062.873950793915</v>
      </c>
      <c r="P27" s="20">
        <v>600.15918761951718</v>
      </c>
      <c r="Q27" s="20">
        <v>834.33604777328378</v>
      </c>
      <c r="R27" s="20">
        <v>1902.9123468798427</v>
      </c>
      <c r="S27" s="20">
        <v>40.52783674187085</v>
      </c>
      <c r="T27" s="20">
        <v>482.37327832167671</v>
      </c>
      <c r="U27" s="20">
        <v>3754.68363196974</v>
      </c>
      <c r="V27" s="20">
        <v>1794.3949673829025</v>
      </c>
      <c r="W27" s="20">
        <v>1070.395558554419</v>
      </c>
      <c r="X27" s="20">
        <v>57420.051355064992</v>
      </c>
      <c r="Y27" s="20">
        <v>9877.2934778932977</v>
      </c>
      <c r="Z27" s="20">
        <v>57147.603982348599</v>
      </c>
      <c r="AA27" s="20">
        <v>7396.5479824616777</v>
      </c>
      <c r="AB27" s="20">
        <v>1187.3231918661616</v>
      </c>
      <c r="AC27" s="20">
        <v>790.77533820117799</v>
      </c>
      <c r="AD27" s="20">
        <v>76.321892851919245</v>
      </c>
      <c r="AE27" s="20">
        <v>465.00114709457318</v>
      </c>
      <c r="AF27" s="20">
        <v>547.04872952503217</v>
      </c>
      <c r="AG27" s="20">
        <v>172.01249242681376</v>
      </c>
      <c r="AH27" s="20">
        <v>41032.200711201891</v>
      </c>
      <c r="AI27" s="20">
        <v>2245.6388385315549</v>
      </c>
      <c r="AJ27" s="20">
        <v>902053.83101051836</v>
      </c>
      <c r="AK27" s="20">
        <v>12440.67184843096</v>
      </c>
      <c r="AL27" s="20">
        <v>33064.99740085932</v>
      </c>
      <c r="AM27" s="20">
        <v>6310.5033305363031</v>
      </c>
      <c r="AN27" s="20">
        <v>23063.390000387823</v>
      </c>
      <c r="AO27" s="20">
        <v>27599.48478026058</v>
      </c>
      <c r="AP27" s="20">
        <v>0</v>
      </c>
      <c r="AQ27" s="20">
        <v>4532.0219944910714</v>
      </c>
      <c r="AR27" s="20">
        <v>5147.012297113286</v>
      </c>
      <c r="AS27" s="20">
        <v>26287.923949179345</v>
      </c>
      <c r="AT27" s="20">
        <v>0</v>
      </c>
      <c r="AU27" s="20">
        <v>0</v>
      </c>
      <c r="AV27" s="20">
        <v>0</v>
      </c>
      <c r="AW27" s="20">
        <v>0</v>
      </c>
      <c r="AX27" s="20">
        <v>190.56452674109212</v>
      </c>
      <c r="AY27" s="20">
        <v>1475.7274934311622</v>
      </c>
      <c r="AZ27" s="20">
        <v>19090.723747656226</v>
      </c>
      <c r="BA27" s="20">
        <v>15535.04991165397</v>
      </c>
      <c r="BB27" s="20">
        <v>1438.4608866925646</v>
      </c>
      <c r="BC27" s="20">
        <v>0</v>
      </c>
      <c r="BD27" s="20">
        <v>110.41741157311624</v>
      </c>
      <c r="BE27" s="20">
        <v>1923.2121632274889</v>
      </c>
      <c r="BF27" s="20">
        <v>2946.3084667282301</v>
      </c>
      <c r="BG27" s="20">
        <v>0</v>
      </c>
      <c r="BH27" s="114">
        <v>1373857.5290614113</v>
      </c>
      <c r="BI27" s="20">
        <v>123953.76699850785</v>
      </c>
      <c r="BJ27" s="20">
        <v>0</v>
      </c>
      <c r="BK27" s="20">
        <v>0</v>
      </c>
      <c r="BL27" s="20">
        <v>2671.7739581605078</v>
      </c>
      <c r="BM27" s="20">
        <v>1204.8940284128398</v>
      </c>
      <c r="BN27" s="20">
        <v>46709.02876918215</v>
      </c>
      <c r="BO27" s="20">
        <v>0</v>
      </c>
      <c r="BP27" s="21">
        <v>174539.46375426336</v>
      </c>
      <c r="BQ27" s="22">
        <v>1548396.9928156747</v>
      </c>
      <c r="BR27" s="116"/>
    </row>
    <row r="28" spans="1:70" x14ac:dyDescent="0.35">
      <c r="A28" s="24"/>
      <c r="B28" s="18" t="s">
        <v>88</v>
      </c>
      <c r="C28" s="19" t="s">
        <v>89</v>
      </c>
      <c r="D28" s="19" t="s">
        <v>90</v>
      </c>
      <c r="E28" s="113">
        <f t="shared" ref="E28:E41" si="3">SUM(F28:BG28)</f>
        <v>1305555.5429967984</v>
      </c>
      <c r="F28" s="20">
        <v>73542.80737870482</v>
      </c>
      <c r="G28" s="20">
        <v>92.78306177798747</v>
      </c>
      <c r="H28" s="20">
        <v>259.3818133184468</v>
      </c>
      <c r="I28" s="20">
        <v>8913.1729624379059</v>
      </c>
      <c r="J28" s="20">
        <v>894.36429616056705</v>
      </c>
      <c r="K28" s="20">
        <v>128342.60996052585</v>
      </c>
      <c r="L28" s="20">
        <v>13352.721367570874</v>
      </c>
      <c r="M28" s="20">
        <v>25422.269002415367</v>
      </c>
      <c r="N28" s="20">
        <v>0</v>
      </c>
      <c r="O28" s="20">
        <v>74483.98913381208</v>
      </c>
      <c r="P28" s="20">
        <v>875.80085045445981</v>
      </c>
      <c r="Q28" s="20">
        <v>704.26329480656034</v>
      </c>
      <c r="R28" s="20">
        <v>1396.7331477328605</v>
      </c>
      <c r="S28" s="20">
        <v>161.52632379773615</v>
      </c>
      <c r="T28" s="20">
        <v>2762.2921923822846</v>
      </c>
      <c r="U28" s="20">
        <v>225.54817787762633</v>
      </c>
      <c r="V28" s="20">
        <v>607.47835517301064</v>
      </c>
      <c r="W28" s="20">
        <v>626.56379634355767</v>
      </c>
      <c r="X28" s="20">
        <v>37628.105281005002</v>
      </c>
      <c r="Y28" s="20">
        <v>14460.358016914201</v>
      </c>
      <c r="Z28" s="20">
        <v>12524.88185280307</v>
      </c>
      <c r="AA28" s="20">
        <v>24933.356075883763</v>
      </c>
      <c r="AB28" s="20">
        <v>886.20682511795303</v>
      </c>
      <c r="AC28" s="20">
        <v>362.67527078366891</v>
      </c>
      <c r="AD28" s="20">
        <v>19.026646160147394</v>
      </c>
      <c r="AE28" s="20">
        <v>181.16204887546999</v>
      </c>
      <c r="AF28" s="20">
        <v>228.25496123475781</v>
      </c>
      <c r="AG28" s="20">
        <v>31.593054022005269</v>
      </c>
      <c r="AH28" s="20">
        <v>27972.643577897667</v>
      </c>
      <c r="AI28" s="20">
        <v>2616.2329428981511</v>
      </c>
      <c r="AJ28" s="20">
        <v>605500.63055404671</v>
      </c>
      <c r="AK28" s="20">
        <v>6822.6181290195345</v>
      </c>
      <c r="AL28" s="20">
        <v>44415.185882186423</v>
      </c>
      <c r="AM28" s="20">
        <v>5940.0500609871497</v>
      </c>
      <c r="AN28" s="20">
        <v>19861.629235475291</v>
      </c>
      <c r="AO28" s="20">
        <v>36802.433990414182</v>
      </c>
      <c r="AP28" s="20">
        <v>0</v>
      </c>
      <c r="AQ28" s="20">
        <v>17074.450943729873</v>
      </c>
      <c r="AR28" s="20">
        <v>2390.1756045687684</v>
      </c>
      <c r="AS28" s="20">
        <v>15647.12870351486</v>
      </c>
      <c r="AT28" s="20">
        <v>0</v>
      </c>
      <c r="AU28" s="20">
        <v>0</v>
      </c>
      <c r="AV28" s="20">
        <v>0</v>
      </c>
      <c r="AW28" s="20">
        <v>0</v>
      </c>
      <c r="AX28" s="20">
        <v>0</v>
      </c>
      <c r="AY28" s="20">
        <v>3889.2076396892153</v>
      </c>
      <c r="AZ28" s="20">
        <v>26229.486491166561</v>
      </c>
      <c r="BA28" s="20">
        <v>6153.4937690959869</v>
      </c>
      <c r="BB28" s="20">
        <v>16709.877762869262</v>
      </c>
      <c r="BC28" s="115">
        <v>33821.78121031919</v>
      </c>
      <c r="BD28" s="20">
        <v>0</v>
      </c>
      <c r="BE28" s="20">
        <v>5838.6098253013715</v>
      </c>
      <c r="BF28" s="20">
        <v>3949.9815255257799</v>
      </c>
      <c r="BG28" s="20">
        <v>0</v>
      </c>
      <c r="BH28" s="114">
        <v>1305555.5429967984</v>
      </c>
      <c r="BI28" s="20">
        <v>197040.78809378561</v>
      </c>
      <c r="BJ28" s="20">
        <v>0</v>
      </c>
      <c r="BK28" s="20">
        <v>0</v>
      </c>
      <c r="BL28" s="20">
        <v>2776567.9801172018</v>
      </c>
      <c r="BM28" s="20">
        <v>10613.02709784429</v>
      </c>
      <c r="BN28" s="20">
        <v>51470.902890848942</v>
      </c>
      <c r="BO28" s="20">
        <v>0</v>
      </c>
      <c r="BP28" s="21">
        <v>3035692.698199681</v>
      </c>
      <c r="BQ28" s="22">
        <v>4341248.2411964796</v>
      </c>
      <c r="BR28" s="116"/>
    </row>
    <row r="29" spans="1:70" x14ac:dyDescent="0.35">
      <c r="A29" s="24"/>
      <c r="B29" s="18" t="s">
        <v>91</v>
      </c>
      <c r="C29" s="19" t="s">
        <v>92</v>
      </c>
      <c r="D29" s="19" t="s">
        <v>93</v>
      </c>
      <c r="E29" s="113">
        <f t="shared" si="3"/>
        <v>92145.283398662039</v>
      </c>
      <c r="F29" s="20">
        <v>87.780762181111456</v>
      </c>
      <c r="G29" s="20">
        <v>0</v>
      </c>
      <c r="H29" s="20">
        <v>8.1859432709726239</v>
      </c>
      <c r="I29" s="20">
        <v>0</v>
      </c>
      <c r="J29" s="20">
        <v>7.3411909915944751</v>
      </c>
      <c r="K29" s="20">
        <v>0</v>
      </c>
      <c r="L29" s="20">
        <v>0</v>
      </c>
      <c r="M29" s="20">
        <v>95.365304095806792</v>
      </c>
      <c r="N29" s="20">
        <v>0</v>
      </c>
      <c r="O29" s="20">
        <v>21.753806815078374</v>
      </c>
      <c r="P29" s="20">
        <v>0</v>
      </c>
      <c r="Q29" s="20">
        <v>0</v>
      </c>
      <c r="R29" s="20">
        <v>0</v>
      </c>
      <c r="S29" s="20">
        <v>0.88598342005616681</v>
      </c>
      <c r="T29" s="20">
        <v>204.69174041902016</v>
      </c>
      <c r="U29" s="20">
        <v>42.458671040245555</v>
      </c>
      <c r="V29" s="20">
        <v>26.217879775261583</v>
      </c>
      <c r="W29" s="20">
        <v>17.549807998100118</v>
      </c>
      <c r="X29" s="20">
        <v>394.40380786454864</v>
      </c>
      <c r="Y29" s="20">
        <v>0</v>
      </c>
      <c r="Z29" s="20">
        <v>876.66294358858454</v>
      </c>
      <c r="AA29" s="20">
        <v>1479.0681346586127</v>
      </c>
      <c r="AB29" s="20">
        <v>2573.6930159838985</v>
      </c>
      <c r="AC29" s="20">
        <v>2328.6509805240248</v>
      </c>
      <c r="AD29" s="20">
        <v>0.23961199043907649</v>
      </c>
      <c r="AE29" s="20">
        <v>20.27591847519906</v>
      </c>
      <c r="AF29" s="20">
        <v>401.85557818913026</v>
      </c>
      <c r="AG29" s="20">
        <v>5.4977595172342815</v>
      </c>
      <c r="AH29" s="20">
        <v>2102.4161527472984</v>
      </c>
      <c r="AI29" s="20">
        <v>103.26803696944506</v>
      </c>
      <c r="AJ29" s="20">
        <v>7043.4607003266028</v>
      </c>
      <c r="AK29" s="20">
        <v>716.59531572809908</v>
      </c>
      <c r="AL29" s="20">
        <v>12336.953751063822</v>
      </c>
      <c r="AM29" s="20">
        <v>2366.6135787582057</v>
      </c>
      <c r="AN29" s="20">
        <v>0</v>
      </c>
      <c r="AO29" s="20">
        <v>560.83157223872547</v>
      </c>
      <c r="AP29" s="20">
        <v>0</v>
      </c>
      <c r="AQ29" s="20">
        <v>472.78880387529028</v>
      </c>
      <c r="AR29" s="20">
        <v>588.67216752208037</v>
      </c>
      <c r="AS29" s="20">
        <v>34960.349499603682</v>
      </c>
      <c r="AT29" s="20">
        <v>0</v>
      </c>
      <c r="AU29" s="20">
        <v>355.08582205463756</v>
      </c>
      <c r="AV29" s="20">
        <v>0</v>
      </c>
      <c r="AW29" s="20">
        <v>0</v>
      </c>
      <c r="AX29" s="20">
        <v>820.64683556804584</v>
      </c>
      <c r="AY29" s="20">
        <v>1195.0952335776688</v>
      </c>
      <c r="AZ29" s="20">
        <v>3175.4450701902588</v>
      </c>
      <c r="BA29" s="20">
        <v>8396.8820453013595</v>
      </c>
      <c r="BB29" s="20">
        <v>3097.3976610510581</v>
      </c>
      <c r="BC29" s="20">
        <v>1366.1456751457295</v>
      </c>
      <c r="BD29" s="20">
        <v>1043.1478858450762</v>
      </c>
      <c r="BE29" s="20">
        <v>818.55835440722592</v>
      </c>
      <c r="BF29" s="20">
        <v>2032.3503958888143</v>
      </c>
      <c r="BG29" s="20">
        <v>0</v>
      </c>
      <c r="BH29" s="114">
        <v>92145.283398662039</v>
      </c>
      <c r="BI29" s="20">
        <v>35072.352634423107</v>
      </c>
      <c r="BJ29" s="20">
        <v>0</v>
      </c>
      <c r="BK29" s="20">
        <v>0</v>
      </c>
      <c r="BL29" s="20">
        <v>216554.9262101746</v>
      </c>
      <c r="BM29" s="20">
        <v>0</v>
      </c>
      <c r="BN29" s="20">
        <v>1452.4029765031116</v>
      </c>
      <c r="BO29" s="20">
        <v>0</v>
      </c>
      <c r="BP29" s="21">
        <v>253079.68182110079</v>
      </c>
      <c r="BQ29" s="22">
        <v>345224.96521976282</v>
      </c>
      <c r="BR29" s="116"/>
    </row>
    <row r="30" spans="1:70" x14ac:dyDescent="0.35">
      <c r="A30" s="24"/>
      <c r="B30" s="18" t="s">
        <v>94</v>
      </c>
      <c r="C30" s="19" t="s">
        <v>95</v>
      </c>
      <c r="D30" s="19" t="s">
        <v>96</v>
      </c>
      <c r="E30" s="113">
        <f t="shared" si="3"/>
        <v>150671.99024497555</v>
      </c>
      <c r="F30" s="20">
        <v>11.832690928901519</v>
      </c>
      <c r="G30" s="20">
        <v>0</v>
      </c>
      <c r="H30" s="20">
        <v>3.4958696957396742</v>
      </c>
      <c r="I30" s="20">
        <v>85.195802163629779</v>
      </c>
      <c r="J30" s="20">
        <v>20.839665473128608</v>
      </c>
      <c r="K30" s="20">
        <v>1191.572809404076</v>
      </c>
      <c r="L30" s="20">
        <v>415.89547783289015</v>
      </c>
      <c r="M30" s="20">
        <v>5737.476801886728</v>
      </c>
      <c r="N30" s="20">
        <v>0</v>
      </c>
      <c r="O30" s="20">
        <v>1294.6966157249531</v>
      </c>
      <c r="P30" s="20">
        <v>0.17327271071022932</v>
      </c>
      <c r="Q30" s="20">
        <v>0</v>
      </c>
      <c r="R30" s="20">
        <v>21.020228770006543</v>
      </c>
      <c r="S30" s="20">
        <v>0.75784178120213963</v>
      </c>
      <c r="T30" s="20">
        <v>8.8843091221117021</v>
      </c>
      <c r="U30" s="20">
        <v>151.49449882194801</v>
      </c>
      <c r="V30" s="20">
        <v>219.22324613415395</v>
      </c>
      <c r="W30" s="20">
        <v>6.3777999017539431</v>
      </c>
      <c r="X30" s="20">
        <v>1354.71183868043</v>
      </c>
      <c r="Y30" s="20">
        <v>20639.006547009718</v>
      </c>
      <c r="Z30" s="20">
        <v>892.84055535227253</v>
      </c>
      <c r="AA30" s="20">
        <v>5658.6220627817593</v>
      </c>
      <c r="AB30" s="20">
        <v>7050.9255269736468</v>
      </c>
      <c r="AC30" s="20">
        <v>361.63557732219863</v>
      </c>
      <c r="AD30" s="20">
        <v>5.1757856317963125</v>
      </c>
      <c r="AE30" s="20">
        <v>143.34149929434307</v>
      </c>
      <c r="AF30" s="20">
        <v>63.695463458846362</v>
      </c>
      <c r="AG30" s="20">
        <v>0.92883602593156445</v>
      </c>
      <c r="AH30" s="20">
        <v>7930.6445663447557</v>
      </c>
      <c r="AI30" s="20">
        <v>325.7191067521955</v>
      </c>
      <c r="AJ30" s="20">
        <v>53447.565609844016</v>
      </c>
      <c r="AK30" s="20">
        <v>587.82229968239756</v>
      </c>
      <c r="AL30" s="20">
        <v>1575.308024346398</v>
      </c>
      <c r="AM30" s="20">
        <v>508.82198942363772</v>
      </c>
      <c r="AN30" s="20">
        <v>5485.652703733379</v>
      </c>
      <c r="AO30" s="20">
        <v>13495.79774478129</v>
      </c>
      <c r="AP30" s="20">
        <v>0</v>
      </c>
      <c r="AQ30" s="20">
        <v>775.20912766301183</v>
      </c>
      <c r="AR30" s="20">
        <v>224.81458174626448</v>
      </c>
      <c r="AS30" s="20">
        <v>9113.3367687697573</v>
      </c>
      <c r="AT30" s="20">
        <v>0</v>
      </c>
      <c r="AU30" s="20">
        <v>0</v>
      </c>
      <c r="AV30" s="20">
        <v>0</v>
      </c>
      <c r="AW30" s="20">
        <v>0</v>
      </c>
      <c r="AX30" s="20">
        <v>167.65681071010411</v>
      </c>
      <c r="AY30" s="20">
        <v>103.78545247473845</v>
      </c>
      <c r="AZ30" s="20">
        <v>0</v>
      </c>
      <c r="BA30" s="20">
        <v>3595.8103479655251</v>
      </c>
      <c r="BB30" s="20">
        <v>4333.0267091024998</v>
      </c>
      <c r="BC30" s="20">
        <v>216.07382646147531</v>
      </c>
      <c r="BD30" s="20">
        <v>6.9053553592129218</v>
      </c>
      <c r="BE30" s="20">
        <v>603.1118701752273</v>
      </c>
      <c r="BF30" s="20">
        <v>2835.1067267567882</v>
      </c>
      <c r="BG30" s="20">
        <v>0</v>
      </c>
      <c r="BH30" s="114">
        <v>150671.99024497555</v>
      </c>
      <c r="BI30" s="20">
        <v>5716.108151525119</v>
      </c>
      <c r="BJ30" s="20">
        <v>0</v>
      </c>
      <c r="BK30" s="20">
        <v>0</v>
      </c>
      <c r="BL30" s="20">
        <v>68128.393588403211</v>
      </c>
      <c r="BM30" s="20">
        <v>2033.9581690374341</v>
      </c>
      <c r="BN30" s="20">
        <v>0</v>
      </c>
      <c r="BO30" s="20">
        <v>0</v>
      </c>
      <c r="BP30" s="21">
        <v>75878.459908965757</v>
      </c>
      <c r="BQ30" s="22">
        <v>226550.45015394129</v>
      </c>
      <c r="BR30" s="116"/>
    </row>
    <row r="31" spans="1:70" x14ac:dyDescent="0.35">
      <c r="A31" s="24"/>
      <c r="B31" s="18" t="s">
        <v>97</v>
      </c>
      <c r="C31" s="19" t="s">
        <v>98</v>
      </c>
      <c r="D31" s="19" t="s">
        <v>99</v>
      </c>
      <c r="E31" s="113">
        <f t="shared" si="3"/>
        <v>56805.103963908608</v>
      </c>
      <c r="F31" s="20">
        <v>4.9116534037037001</v>
      </c>
      <c r="G31" s="20">
        <v>0</v>
      </c>
      <c r="H31" s="20">
        <v>0</v>
      </c>
      <c r="I31" s="20">
        <v>0</v>
      </c>
      <c r="J31" s="20">
        <v>2.0663071604635221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10.131105949568818</v>
      </c>
      <c r="T31" s="20">
        <v>123.77614199657822</v>
      </c>
      <c r="U31" s="20">
        <v>0</v>
      </c>
      <c r="V31" s="20">
        <v>354.21618461586399</v>
      </c>
      <c r="W31" s="20">
        <v>18.148398849700687</v>
      </c>
      <c r="X31" s="20">
        <v>13.199811095198347</v>
      </c>
      <c r="Y31" s="20">
        <v>0</v>
      </c>
      <c r="Z31" s="20">
        <v>0</v>
      </c>
      <c r="AA31" s="20">
        <v>95.543442901292224</v>
      </c>
      <c r="AB31" s="20">
        <v>217.14442694829199</v>
      </c>
      <c r="AC31" s="20">
        <v>1876.2750706740019</v>
      </c>
      <c r="AD31" s="20">
        <v>1.9178037735224041</v>
      </c>
      <c r="AE31" s="20">
        <v>11.928641352148098</v>
      </c>
      <c r="AF31" s="20">
        <v>99.541964557457007</v>
      </c>
      <c r="AG31" s="20">
        <v>0</v>
      </c>
      <c r="AH31" s="20">
        <v>0</v>
      </c>
      <c r="AI31" s="20">
        <v>29.533430508228903</v>
      </c>
      <c r="AJ31" s="20">
        <v>9513.82936054731</v>
      </c>
      <c r="AK31" s="20">
        <v>219.20311953642269</v>
      </c>
      <c r="AL31" s="20">
        <v>1282.0878208992456</v>
      </c>
      <c r="AM31" s="20">
        <v>108.63711639628023</v>
      </c>
      <c r="AN31" s="20">
        <v>0</v>
      </c>
      <c r="AO31" s="20">
        <v>1118.3226726109372</v>
      </c>
      <c r="AP31" s="20">
        <v>0</v>
      </c>
      <c r="AQ31" s="20">
        <v>0</v>
      </c>
      <c r="AR31" s="20">
        <v>91.664145298406766</v>
      </c>
      <c r="AS31" s="20">
        <v>32066.930141578549</v>
      </c>
      <c r="AT31" s="20">
        <v>0</v>
      </c>
      <c r="AU31" s="20">
        <v>254.12156379529671</v>
      </c>
      <c r="AV31" s="20">
        <v>0</v>
      </c>
      <c r="AW31" s="20">
        <v>0</v>
      </c>
      <c r="AX31" s="20">
        <v>0</v>
      </c>
      <c r="AY31" s="20">
        <v>181.61599513755223</v>
      </c>
      <c r="AZ31" s="20">
        <v>6963.0931179975278</v>
      </c>
      <c r="BA31" s="20">
        <v>222.80589161639318</v>
      </c>
      <c r="BB31" s="20">
        <v>30.752358716573784</v>
      </c>
      <c r="BC31" s="20">
        <v>58.002021233616532</v>
      </c>
      <c r="BD31" s="20">
        <v>0</v>
      </c>
      <c r="BE31" s="20">
        <v>1835.7042547584715</v>
      </c>
      <c r="BF31" s="20">
        <v>0</v>
      </c>
      <c r="BG31" s="20">
        <v>0</v>
      </c>
      <c r="BH31" s="114">
        <v>56805.103963908608</v>
      </c>
      <c r="BI31" s="20">
        <v>43266.036875468628</v>
      </c>
      <c r="BJ31" s="20">
        <v>0</v>
      </c>
      <c r="BK31" s="20">
        <v>0</v>
      </c>
      <c r="BL31" s="20">
        <v>238045.97688466319</v>
      </c>
      <c r="BM31" s="20">
        <v>-1268.5698764773581</v>
      </c>
      <c r="BN31" s="20">
        <v>4799.517395355856</v>
      </c>
      <c r="BO31" s="20">
        <v>0</v>
      </c>
      <c r="BP31" s="21">
        <v>284842.96127901034</v>
      </c>
      <c r="BQ31" s="22">
        <v>341648.06524291896</v>
      </c>
    </row>
    <row r="32" spans="1:70" x14ac:dyDescent="0.35">
      <c r="A32" s="24"/>
      <c r="B32" s="18" t="s">
        <v>100</v>
      </c>
      <c r="C32" s="19" t="s">
        <v>101</v>
      </c>
      <c r="D32" s="19" t="s">
        <v>102</v>
      </c>
      <c r="E32" s="113">
        <f t="shared" si="3"/>
        <v>69984.517187095174</v>
      </c>
      <c r="F32" s="20">
        <v>0</v>
      </c>
      <c r="G32" s="20">
        <v>0</v>
      </c>
      <c r="H32" s="20">
        <v>0</v>
      </c>
      <c r="I32" s="20">
        <v>0</v>
      </c>
      <c r="J32" s="20">
        <v>22.632807108643018</v>
      </c>
      <c r="K32" s="20">
        <v>1259.4348739654599</v>
      </c>
      <c r="L32" s="20">
        <v>5030.1691023484045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33.701878138141524</v>
      </c>
      <c r="S32" s="20">
        <v>0</v>
      </c>
      <c r="T32" s="20">
        <v>341.11244565107177</v>
      </c>
      <c r="U32" s="20">
        <v>769.52913824052644</v>
      </c>
      <c r="V32" s="20">
        <v>116.8226192777046</v>
      </c>
      <c r="W32" s="20">
        <v>0</v>
      </c>
      <c r="X32" s="20">
        <v>345.19351189300096</v>
      </c>
      <c r="Y32" s="20">
        <v>32.646045202590486</v>
      </c>
      <c r="Z32" s="20">
        <v>274.06016517308234</v>
      </c>
      <c r="AA32" s="20">
        <v>453.75064196801424</v>
      </c>
      <c r="AB32" s="20">
        <v>55.717364634212672</v>
      </c>
      <c r="AC32" s="20">
        <v>126.44488315050964</v>
      </c>
      <c r="AD32" s="20">
        <v>2.3301740304803751</v>
      </c>
      <c r="AE32" s="20">
        <v>26.563675407418618</v>
      </c>
      <c r="AF32" s="20">
        <v>363.16862975300734</v>
      </c>
      <c r="AG32" s="20">
        <v>0</v>
      </c>
      <c r="AH32" s="20">
        <v>0</v>
      </c>
      <c r="AI32" s="20">
        <v>0</v>
      </c>
      <c r="AJ32" s="20">
        <v>48278.842942958356</v>
      </c>
      <c r="AK32" s="20">
        <v>0</v>
      </c>
      <c r="AL32" s="20">
        <v>183.9323870993482</v>
      </c>
      <c r="AM32" s="20">
        <v>205.33338143496127</v>
      </c>
      <c r="AN32" s="20">
        <v>0</v>
      </c>
      <c r="AO32" s="20">
        <v>0</v>
      </c>
      <c r="AP32" s="20">
        <v>0</v>
      </c>
      <c r="AQ32" s="20">
        <v>1094.4694520754549</v>
      </c>
      <c r="AR32" s="20">
        <v>0</v>
      </c>
      <c r="AS32" s="20">
        <v>1347.2492122459532</v>
      </c>
      <c r="AT32" s="20">
        <v>0</v>
      </c>
      <c r="AU32" s="20">
        <v>0</v>
      </c>
      <c r="AV32" s="20">
        <v>0</v>
      </c>
      <c r="AW32" s="20">
        <v>0</v>
      </c>
      <c r="AX32" s="20">
        <v>694.26754523764862</v>
      </c>
      <c r="AY32" s="20">
        <v>96.168897600987137</v>
      </c>
      <c r="AZ32" s="20">
        <v>955.83967022750153</v>
      </c>
      <c r="BA32" s="20">
        <v>1143.6071475988315</v>
      </c>
      <c r="BB32" s="20">
        <v>6495.3730459809976</v>
      </c>
      <c r="BC32" s="20">
        <v>0</v>
      </c>
      <c r="BD32" s="20">
        <v>18.174511922885944</v>
      </c>
      <c r="BE32" s="20">
        <v>217.98103676998946</v>
      </c>
      <c r="BF32" s="20">
        <v>0</v>
      </c>
      <c r="BG32" s="20">
        <v>0</v>
      </c>
      <c r="BH32" s="114">
        <v>69984.517187095174</v>
      </c>
      <c r="BI32" s="20">
        <v>5732.1633302266719</v>
      </c>
      <c r="BJ32" s="20">
        <v>0</v>
      </c>
      <c r="BK32" s="20">
        <v>0</v>
      </c>
      <c r="BL32" s="20">
        <v>131649.39068873329</v>
      </c>
      <c r="BM32" s="20">
        <v>0</v>
      </c>
      <c r="BN32" s="20">
        <v>53039.372627893354</v>
      </c>
      <c r="BO32" s="20">
        <v>0</v>
      </c>
      <c r="BP32" s="21">
        <v>190420.9266468533</v>
      </c>
      <c r="BQ32" s="22">
        <v>260405.44383394846</v>
      </c>
    </row>
    <row r="33" spans="1:70" x14ac:dyDescent="0.35">
      <c r="A33" s="24"/>
      <c r="B33" s="18" t="s">
        <v>103</v>
      </c>
      <c r="C33" s="19" t="s">
        <v>104</v>
      </c>
      <c r="D33" s="19" t="s">
        <v>105</v>
      </c>
      <c r="E33" s="113">
        <f t="shared" si="3"/>
        <v>288640.64689524169</v>
      </c>
      <c r="F33" s="20">
        <v>51105.08327845329</v>
      </c>
      <c r="G33" s="20">
        <v>53.000919163960411</v>
      </c>
      <c r="H33" s="20">
        <v>45.210324064133296</v>
      </c>
      <c r="I33" s="20">
        <v>4877.5027108119157</v>
      </c>
      <c r="J33" s="20">
        <v>27.563185757459763</v>
      </c>
      <c r="K33" s="20">
        <v>10706.293564230835</v>
      </c>
      <c r="L33" s="20">
        <v>642.06531298324478</v>
      </c>
      <c r="M33" s="20">
        <v>1522.6740023822163</v>
      </c>
      <c r="N33" s="20">
        <v>0</v>
      </c>
      <c r="O33" s="20">
        <v>378.94065345896911</v>
      </c>
      <c r="P33" s="20">
        <v>0</v>
      </c>
      <c r="Q33" s="20">
        <v>0</v>
      </c>
      <c r="R33" s="20">
        <v>127.72777952214119</v>
      </c>
      <c r="S33" s="20">
        <v>25.236804884588096</v>
      </c>
      <c r="T33" s="20">
        <v>301.68300200862353</v>
      </c>
      <c r="U33" s="20">
        <v>41.408538694398857</v>
      </c>
      <c r="V33" s="20">
        <v>134.37493189329788</v>
      </c>
      <c r="W33" s="20">
        <v>194.31815835064415</v>
      </c>
      <c r="X33" s="20">
        <v>0</v>
      </c>
      <c r="Y33" s="20">
        <v>1384.5935567271922</v>
      </c>
      <c r="Z33" s="20">
        <v>1405.379573482722</v>
      </c>
      <c r="AA33" s="20">
        <v>648.97159412673477</v>
      </c>
      <c r="AB33" s="20">
        <v>62.69386507085013</v>
      </c>
      <c r="AC33" s="20">
        <v>0</v>
      </c>
      <c r="AD33" s="20">
        <v>777.5521365119082</v>
      </c>
      <c r="AE33" s="20">
        <v>134.45858807027338</v>
      </c>
      <c r="AF33" s="20">
        <v>0</v>
      </c>
      <c r="AG33" s="20">
        <v>14.323204115979498</v>
      </c>
      <c r="AH33" s="20">
        <v>0</v>
      </c>
      <c r="AI33" s="20">
        <v>2665.6458083695074</v>
      </c>
      <c r="AJ33" s="20">
        <v>96314.277523032753</v>
      </c>
      <c r="AK33" s="20">
        <v>31724.727314339438</v>
      </c>
      <c r="AL33" s="20">
        <v>4425.976265123245</v>
      </c>
      <c r="AM33" s="20">
        <v>2065.3921356934211</v>
      </c>
      <c r="AN33" s="20">
        <v>0</v>
      </c>
      <c r="AO33" s="20">
        <v>40394.189851023904</v>
      </c>
      <c r="AP33" s="20">
        <v>0</v>
      </c>
      <c r="AQ33" s="20">
        <v>2309.5849942205568</v>
      </c>
      <c r="AR33" s="20">
        <v>2361.2719671413565</v>
      </c>
      <c r="AS33" s="20">
        <v>11775.366641479164</v>
      </c>
      <c r="AT33" s="20">
        <v>0</v>
      </c>
      <c r="AU33" s="20">
        <v>0</v>
      </c>
      <c r="AV33" s="20">
        <v>0</v>
      </c>
      <c r="AW33" s="20">
        <v>214.40191211952103</v>
      </c>
      <c r="AX33" s="20">
        <v>0</v>
      </c>
      <c r="AY33" s="20">
        <v>674.87153374811351</v>
      </c>
      <c r="AZ33" s="20">
        <v>2104.7808709877609</v>
      </c>
      <c r="BA33" s="20">
        <v>0</v>
      </c>
      <c r="BB33" s="20">
        <v>2254.5547301936658</v>
      </c>
      <c r="BC33" s="20">
        <v>12250.692539821179</v>
      </c>
      <c r="BD33" s="20">
        <v>0</v>
      </c>
      <c r="BE33" s="20">
        <v>1153.9745848058499</v>
      </c>
      <c r="BF33" s="20">
        <v>1339.8825383768733</v>
      </c>
      <c r="BG33" s="20">
        <v>0</v>
      </c>
      <c r="BH33" s="114">
        <v>288640.64689524169</v>
      </c>
      <c r="BI33" s="20">
        <v>345814.82129097654</v>
      </c>
      <c r="BJ33" s="20">
        <v>0</v>
      </c>
      <c r="BK33" s="20">
        <v>0</v>
      </c>
      <c r="BL33" s="20">
        <v>1227932.2416197269</v>
      </c>
      <c r="BM33" s="20">
        <v>-702.61732079890908</v>
      </c>
      <c r="BN33" s="20">
        <v>47841.46391932822</v>
      </c>
      <c r="BO33" s="20">
        <v>0</v>
      </c>
      <c r="BP33" s="21">
        <v>1620885.909509233</v>
      </c>
      <c r="BQ33" s="22">
        <v>1909526.5564044747</v>
      </c>
    </row>
    <row r="34" spans="1:70" x14ac:dyDescent="0.35">
      <c r="A34" s="24"/>
      <c r="B34" s="18" t="s">
        <v>106</v>
      </c>
      <c r="C34" s="19" t="s">
        <v>107</v>
      </c>
      <c r="D34" s="19" t="s">
        <v>108</v>
      </c>
      <c r="E34" s="113">
        <f t="shared" si="3"/>
        <v>189201.1559039701</v>
      </c>
      <c r="F34" s="20">
        <v>219.83263045144238</v>
      </c>
      <c r="G34" s="20">
        <v>0</v>
      </c>
      <c r="H34" s="20">
        <v>126.5553374167918</v>
      </c>
      <c r="I34" s="20">
        <v>3397.8526067867438</v>
      </c>
      <c r="J34" s="20">
        <v>6.8135390470989901</v>
      </c>
      <c r="K34" s="20">
        <v>0</v>
      </c>
      <c r="L34" s="20">
        <v>535.85938171731527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0">
        <v>0</v>
      </c>
      <c r="W34" s="20">
        <v>0</v>
      </c>
      <c r="X34" s="20">
        <v>0</v>
      </c>
      <c r="Y34" s="20">
        <v>0</v>
      </c>
      <c r="Z34" s="20">
        <v>788.73364628302352</v>
      </c>
      <c r="AA34" s="20">
        <v>838.32347559037066</v>
      </c>
      <c r="AB34" s="20">
        <v>0</v>
      </c>
      <c r="AC34" s="20">
        <v>0</v>
      </c>
      <c r="AD34" s="20">
        <v>0.69012461674670722</v>
      </c>
      <c r="AE34" s="20">
        <v>1034.278221079164</v>
      </c>
      <c r="AF34" s="20">
        <v>0</v>
      </c>
      <c r="AG34" s="20">
        <v>0</v>
      </c>
      <c r="AH34" s="20">
        <v>5372.7815002947964</v>
      </c>
      <c r="AI34" s="20">
        <v>12.325830879772658</v>
      </c>
      <c r="AJ34" s="20">
        <v>110321.14997494218</v>
      </c>
      <c r="AK34" s="20">
        <v>0</v>
      </c>
      <c r="AL34" s="20">
        <v>0</v>
      </c>
      <c r="AM34" s="20">
        <v>1819.3302487286712</v>
      </c>
      <c r="AN34" s="20">
        <v>0</v>
      </c>
      <c r="AO34" s="20">
        <v>35573.072608885981</v>
      </c>
      <c r="AP34" s="20">
        <v>0</v>
      </c>
      <c r="AQ34" s="20">
        <v>19664.451789096816</v>
      </c>
      <c r="AR34" s="20">
        <v>4803.2061003730769</v>
      </c>
      <c r="AS34" s="20">
        <v>11.577085294227821</v>
      </c>
      <c r="AT34" s="20">
        <v>0</v>
      </c>
      <c r="AU34" s="20">
        <v>0</v>
      </c>
      <c r="AV34" s="20">
        <v>0</v>
      </c>
      <c r="AW34" s="20">
        <v>250.61840208550331</v>
      </c>
      <c r="AX34" s="20">
        <v>0</v>
      </c>
      <c r="AY34" s="20">
        <v>924.23908379925194</v>
      </c>
      <c r="AZ34" s="20">
        <v>3219.2429747567958</v>
      </c>
      <c r="BA34" s="20">
        <v>0</v>
      </c>
      <c r="BB34" s="20">
        <v>27.075785380285016</v>
      </c>
      <c r="BC34" s="20">
        <v>0</v>
      </c>
      <c r="BD34" s="20">
        <v>0</v>
      </c>
      <c r="BE34" s="20">
        <v>253.14555646402704</v>
      </c>
      <c r="BF34" s="20">
        <v>0</v>
      </c>
      <c r="BG34" s="20">
        <v>0</v>
      </c>
      <c r="BH34" s="114">
        <v>189201.1559039701</v>
      </c>
      <c r="BI34" s="20">
        <v>99759.929393489307</v>
      </c>
      <c r="BJ34" s="20">
        <v>0</v>
      </c>
      <c r="BK34" s="20">
        <v>0</v>
      </c>
      <c r="BL34" s="20">
        <v>442863.68746648758</v>
      </c>
      <c r="BM34" s="20">
        <v>0</v>
      </c>
      <c r="BN34" s="20">
        <v>75057.550796522599</v>
      </c>
      <c r="BO34" s="20">
        <v>0</v>
      </c>
      <c r="BP34" s="21">
        <v>617681.16765649954</v>
      </c>
      <c r="BQ34" s="22">
        <v>806882.32356046967</v>
      </c>
    </row>
    <row r="35" spans="1:70" x14ac:dyDescent="0.35">
      <c r="A35" s="24"/>
      <c r="B35" s="18" t="s">
        <v>109</v>
      </c>
      <c r="C35" s="19" t="s">
        <v>110</v>
      </c>
      <c r="D35" s="19" t="s">
        <v>111</v>
      </c>
      <c r="E35" s="113">
        <f t="shared" si="3"/>
        <v>303100.45038704964</v>
      </c>
      <c r="F35" s="20">
        <v>3844.4308984040026</v>
      </c>
      <c r="G35" s="20">
        <v>1.2351609623811528</v>
      </c>
      <c r="H35" s="20">
        <v>268.93198026288491</v>
      </c>
      <c r="I35" s="20">
        <v>779.13834800779478</v>
      </c>
      <c r="J35" s="20">
        <v>12.38153306321294</v>
      </c>
      <c r="K35" s="20">
        <v>16310.120671553019</v>
      </c>
      <c r="L35" s="20">
        <v>15.823086287147643</v>
      </c>
      <c r="M35" s="20">
        <v>6110.1769902300875</v>
      </c>
      <c r="N35" s="20">
        <v>522.60639467614067</v>
      </c>
      <c r="O35" s="20">
        <v>5361.5152992894464</v>
      </c>
      <c r="P35" s="20">
        <v>4196.2474225322394</v>
      </c>
      <c r="Q35" s="20">
        <v>221.40401414729794</v>
      </c>
      <c r="R35" s="20">
        <v>751.92902905763128</v>
      </c>
      <c r="S35" s="20">
        <v>75.184275862664521</v>
      </c>
      <c r="T35" s="20">
        <v>1251.840371222477</v>
      </c>
      <c r="U35" s="20">
        <v>131.76014101331168</v>
      </c>
      <c r="V35" s="20">
        <v>958.0931736165212</v>
      </c>
      <c r="W35" s="20">
        <v>225.98975247822727</v>
      </c>
      <c r="X35" s="20">
        <v>9331.691087972602</v>
      </c>
      <c r="Y35" s="20">
        <v>1680.2258903308302</v>
      </c>
      <c r="Z35" s="20">
        <v>2523.782434320362</v>
      </c>
      <c r="AA35" s="20">
        <v>227.59257996749437</v>
      </c>
      <c r="AB35" s="20">
        <v>717.17433806341796</v>
      </c>
      <c r="AC35" s="20">
        <v>33.014972388420865</v>
      </c>
      <c r="AD35" s="20">
        <v>2.5261820557610766</v>
      </c>
      <c r="AE35" s="20">
        <v>4.180355192525413</v>
      </c>
      <c r="AF35" s="20">
        <v>3345.4882108530646</v>
      </c>
      <c r="AG35" s="20">
        <v>23.942830646561099</v>
      </c>
      <c r="AH35" s="20">
        <v>9646.3436981036211</v>
      </c>
      <c r="AI35" s="20">
        <v>0</v>
      </c>
      <c r="AJ35" s="20">
        <v>25237.179369530491</v>
      </c>
      <c r="AK35" s="20">
        <v>2527.6302916354421</v>
      </c>
      <c r="AL35" s="20">
        <v>12158.737134748078</v>
      </c>
      <c r="AM35" s="20">
        <v>176.86565166046429</v>
      </c>
      <c r="AN35" s="20">
        <v>7139.5747134472194</v>
      </c>
      <c r="AO35" s="20">
        <v>2356.5470358446159</v>
      </c>
      <c r="AP35" s="20">
        <v>0</v>
      </c>
      <c r="AQ35" s="20">
        <v>1628.7948315865342</v>
      </c>
      <c r="AR35" s="20">
        <v>1690.2465661557644</v>
      </c>
      <c r="AS35" s="20">
        <v>2063.7618692521746</v>
      </c>
      <c r="AT35" s="20">
        <v>81.478920749860592</v>
      </c>
      <c r="AU35" s="20">
        <v>996.9346325168591</v>
      </c>
      <c r="AV35" s="20">
        <v>27121.542936275517</v>
      </c>
      <c r="AW35" s="20">
        <v>83.768716686231755</v>
      </c>
      <c r="AX35" s="20">
        <v>1240.8521782179482</v>
      </c>
      <c r="AY35" s="20">
        <v>402.13151358140158</v>
      </c>
      <c r="AZ35" s="20">
        <v>5963.3920046815956</v>
      </c>
      <c r="BA35" s="20">
        <v>71724.51880922899</v>
      </c>
      <c r="BB35" s="20">
        <v>53845.817381308043</v>
      </c>
      <c r="BC35" s="20">
        <v>0</v>
      </c>
      <c r="BD35" s="20">
        <v>510.50240813189981</v>
      </c>
      <c r="BE35" s="20">
        <v>7931.8005720130832</v>
      </c>
      <c r="BF35" s="20">
        <v>9643.6017272362187</v>
      </c>
      <c r="BG35" s="20">
        <v>0</v>
      </c>
      <c r="BH35" s="114">
        <v>303100.45038704964</v>
      </c>
      <c r="BI35" s="20">
        <v>186205.55916743263</v>
      </c>
      <c r="BJ35" s="20">
        <v>0</v>
      </c>
      <c r="BK35" s="20">
        <v>0</v>
      </c>
      <c r="BL35" s="20">
        <v>314370.09107406274</v>
      </c>
      <c r="BM35" s="20">
        <v>2578.6778738457865</v>
      </c>
      <c r="BN35" s="20">
        <v>1994.2420022654328</v>
      </c>
      <c r="BO35" s="20">
        <v>0</v>
      </c>
      <c r="BP35" s="21">
        <v>505148.57011760655</v>
      </c>
      <c r="BQ35" s="22">
        <v>808249.02050465625</v>
      </c>
      <c r="BR35" s="116"/>
    </row>
    <row r="36" spans="1:70" x14ac:dyDescent="0.35">
      <c r="A36" s="24"/>
      <c r="B36" s="18" t="s">
        <v>333</v>
      </c>
      <c r="C36" s="19" t="s">
        <v>112</v>
      </c>
      <c r="D36" s="19" t="s">
        <v>113</v>
      </c>
      <c r="E36" s="113">
        <f t="shared" si="3"/>
        <v>18327.483485496836</v>
      </c>
      <c r="F36" s="20">
        <v>0</v>
      </c>
      <c r="G36" s="20">
        <v>0</v>
      </c>
      <c r="H36" s="20">
        <v>0.78485121067646213</v>
      </c>
      <c r="I36" s="20">
        <v>2.6511997000831884</v>
      </c>
      <c r="J36" s="20">
        <v>2.2239725789983336</v>
      </c>
      <c r="K36" s="20">
        <v>84.490954737725971</v>
      </c>
      <c r="L36" s="20">
        <v>0</v>
      </c>
      <c r="M36" s="20">
        <v>0</v>
      </c>
      <c r="N36" s="20">
        <v>0</v>
      </c>
      <c r="O36" s="20">
        <v>838.81868057385634</v>
      </c>
      <c r="P36" s="20">
        <v>0</v>
      </c>
      <c r="Q36" s="20">
        <v>0</v>
      </c>
      <c r="R36" s="20">
        <v>0.31676608615818536</v>
      </c>
      <c r="S36" s="20">
        <v>252.44828488739986</v>
      </c>
      <c r="T36" s="20">
        <v>2.8849281997883631</v>
      </c>
      <c r="U36" s="20">
        <v>15.00000291745955</v>
      </c>
      <c r="V36" s="20">
        <v>15.444211467927889</v>
      </c>
      <c r="W36" s="20">
        <v>230.18361734953808</v>
      </c>
      <c r="X36" s="20">
        <v>1746.3724135963082</v>
      </c>
      <c r="Y36" s="20">
        <v>13283.584872180027</v>
      </c>
      <c r="Z36" s="20">
        <v>1102.1883589274307</v>
      </c>
      <c r="AA36" s="20">
        <v>17.589713969498455</v>
      </c>
      <c r="AB36" s="20">
        <v>1.9512660746191839</v>
      </c>
      <c r="AC36" s="20">
        <v>0</v>
      </c>
      <c r="AD36" s="20">
        <v>1.6115249394117171E-2</v>
      </c>
      <c r="AE36" s="20">
        <v>0</v>
      </c>
      <c r="AF36" s="20">
        <v>6.8202742542383357</v>
      </c>
      <c r="AG36" s="20">
        <v>105.5568953092382</v>
      </c>
      <c r="AH36" s="20">
        <v>121.65761491170548</v>
      </c>
      <c r="AI36" s="20">
        <v>87.169515343388539</v>
      </c>
      <c r="AJ36" s="20">
        <v>0</v>
      </c>
      <c r="AK36" s="20">
        <v>0</v>
      </c>
      <c r="AL36" s="20">
        <v>0</v>
      </c>
      <c r="AM36" s="20">
        <v>0</v>
      </c>
      <c r="AN36" s="20">
        <v>0</v>
      </c>
      <c r="AO36" s="20">
        <v>362.08541536455874</v>
      </c>
      <c r="AP36" s="20">
        <v>0</v>
      </c>
      <c r="AQ36" s="20">
        <v>0</v>
      </c>
      <c r="AR36" s="20">
        <v>6.4600893980571232</v>
      </c>
      <c r="AS36" s="20">
        <v>0</v>
      </c>
      <c r="AT36" s="20">
        <v>0</v>
      </c>
      <c r="AU36" s="20">
        <v>0</v>
      </c>
      <c r="AV36" s="20">
        <v>0</v>
      </c>
      <c r="AW36" s="20">
        <v>0</v>
      </c>
      <c r="AX36" s="20">
        <v>0</v>
      </c>
      <c r="AY36" s="20">
        <v>0</v>
      </c>
      <c r="AZ36" s="20">
        <v>0</v>
      </c>
      <c r="BA36" s="20">
        <v>0</v>
      </c>
      <c r="BB36" s="20">
        <v>0</v>
      </c>
      <c r="BC36" s="20">
        <v>40.783471208763743</v>
      </c>
      <c r="BD36" s="20">
        <v>0</v>
      </c>
      <c r="BE36" s="20">
        <v>0</v>
      </c>
      <c r="BF36" s="20">
        <v>0</v>
      </c>
      <c r="BG36" s="20">
        <v>0</v>
      </c>
      <c r="BH36" s="114">
        <v>18327.483485496836</v>
      </c>
      <c r="BI36" s="20">
        <v>0</v>
      </c>
      <c r="BJ36" s="20">
        <v>0</v>
      </c>
      <c r="BK36" s="20">
        <v>0</v>
      </c>
      <c r="BL36" s="20">
        <v>0</v>
      </c>
      <c r="BM36" s="20">
        <v>0</v>
      </c>
      <c r="BN36" s="20">
        <v>0</v>
      </c>
      <c r="BO36" s="20">
        <v>0</v>
      </c>
      <c r="BP36" s="21">
        <v>0</v>
      </c>
      <c r="BQ36" s="22">
        <v>18327.483485496836</v>
      </c>
      <c r="BR36" s="116"/>
    </row>
    <row r="37" spans="1:70" x14ac:dyDescent="0.35">
      <c r="A37" s="4"/>
      <c r="B37" s="18" t="s">
        <v>114</v>
      </c>
      <c r="C37" s="19" t="s">
        <v>115</v>
      </c>
      <c r="D37" s="19" t="s">
        <v>116</v>
      </c>
      <c r="E37" s="113">
        <f t="shared" si="3"/>
        <v>908026.1131700949</v>
      </c>
      <c r="F37" s="20">
        <v>165609.13470662982</v>
      </c>
      <c r="G37" s="20">
        <v>18.414035402570303</v>
      </c>
      <c r="H37" s="20">
        <v>115.49560236575148</v>
      </c>
      <c r="I37" s="20">
        <v>7307.1764510842222</v>
      </c>
      <c r="J37" s="20">
        <v>271.87806972871681</v>
      </c>
      <c r="K37" s="20">
        <v>78775.010614349623</v>
      </c>
      <c r="L37" s="20">
        <v>9536.3700025201979</v>
      </c>
      <c r="M37" s="20">
        <v>38292.743188850734</v>
      </c>
      <c r="N37" s="20">
        <v>46.302653565705036</v>
      </c>
      <c r="O37" s="20">
        <v>45055.032140607684</v>
      </c>
      <c r="P37" s="20">
        <v>2583.4082677322886</v>
      </c>
      <c r="Q37" s="20">
        <v>815.05522203642988</v>
      </c>
      <c r="R37" s="20">
        <v>1197.6409266855724</v>
      </c>
      <c r="S37" s="20">
        <v>458.35331264102024</v>
      </c>
      <c r="T37" s="20">
        <v>1421.0577032522244</v>
      </c>
      <c r="U37" s="20">
        <v>360.52639393249922</v>
      </c>
      <c r="V37" s="20">
        <v>412.69916383219078</v>
      </c>
      <c r="W37" s="20">
        <v>874.46450723500845</v>
      </c>
      <c r="X37" s="20">
        <v>122380.23345133639</v>
      </c>
      <c r="Y37" s="20">
        <v>5217.5666365301713</v>
      </c>
      <c r="Z37" s="20">
        <v>6592.0267354143389</v>
      </c>
      <c r="AA37" s="20">
        <v>550.88359260522645</v>
      </c>
      <c r="AB37" s="20">
        <v>776.03391462226307</v>
      </c>
      <c r="AC37" s="20">
        <v>47.545118250242268</v>
      </c>
      <c r="AD37" s="20">
        <v>6.5076176486764394</v>
      </c>
      <c r="AE37" s="20">
        <v>31.626900974402474</v>
      </c>
      <c r="AF37" s="20">
        <v>337.78103248277222</v>
      </c>
      <c r="AG37" s="20">
        <v>501.73662233603312</v>
      </c>
      <c r="AH37" s="20">
        <v>84343.821388070166</v>
      </c>
      <c r="AI37" s="20">
        <v>14303.393811750198</v>
      </c>
      <c r="AJ37" s="20">
        <v>14077.318666892343</v>
      </c>
      <c r="AK37" s="20">
        <v>6396.9372319790427</v>
      </c>
      <c r="AL37" s="20">
        <v>14099.799267217126</v>
      </c>
      <c r="AM37" s="20">
        <v>3034.9982344638929</v>
      </c>
      <c r="AN37" s="20">
        <v>62572.683221829328</v>
      </c>
      <c r="AO37" s="20">
        <v>15997.847729793617</v>
      </c>
      <c r="AP37" s="20">
        <v>0</v>
      </c>
      <c r="AQ37" s="20">
        <v>158.46139395802294</v>
      </c>
      <c r="AR37" s="20">
        <v>1646.5629829196607</v>
      </c>
      <c r="AS37" s="20">
        <v>17858.43423574786</v>
      </c>
      <c r="AT37" s="20">
        <v>660.80599351048124</v>
      </c>
      <c r="AU37" s="20">
        <v>998.78716240985659</v>
      </c>
      <c r="AV37" s="20">
        <v>55945.075703711766</v>
      </c>
      <c r="AW37" s="20">
        <v>861.49015164287164</v>
      </c>
      <c r="AX37" s="20">
        <v>271.45718729792208</v>
      </c>
      <c r="AY37" s="20">
        <v>295.38889024348646</v>
      </c>
      <c r="AZ37" s="20">
        <v>9501.1980540714176</v>
      </c>
      <c r="BA37" s="20">
        <v>20404.913578257088</v>
      </c>
      <c r="BB37" s="20">
        <v>11703.201521755285</v>
      </c>
      <c r="BC37" s="20">
        <v>80622.950410968333</v>
      </c>
      <c r="BD37" s="20">
        <v>845.49947374259887</v>
      </c>
      <c r="BE37" s="20">
        <v>1832.3822932096261</v>
      </c>
      <c r="BF37" s="20">
        <v>0</v>
      </c>
      <c r="BG37" s="20">
        <v>0</v>
      </c>
      <c r="BH37" s="21">
        <v>908026.1131700949</v>
      </c>
      <c r="BI37" s="20">
        <v>370777.81353793526</v>
      </c>
      <c r="BJ37" s="20">
        <v>0</v>
      </c>
      <c r="BK37" s="20">
        <v>0</v>
      </c>
      <c r="BL37" s="20">
        <v>0</v>
      </c>
      <c r="BM37" s="20">
        <v>0</v>
      </c>
      <c r="BN37" s="20">
        <v>405100.52</v>
      </c>
      <c r="BO37" s="20">
        <v>0</v>
      </c>
      <c r="BP37" s="21">
        <v>775878.33353793528</v>
      </c>
      <c r="BQ37" s="22">
        <v>1683904.4467080301</v>
      </c>
      <c r="BR37" s="116"/>
    </row>
    <row r="38" spans="1:70" x14ac:dyDescent="0.35">
      <c r="A38" s="4"/>
      <c r="B38" s="18" t="s">
        <v>117</v>
      </c>
      <c r="C38" s="19" t="s">
        <v>118</v>
      </c>
      <c r="D38" s="19" t="s">
        <v>119</v>
      </c>
      <c r="E38" s="113">
        <f t="shared" si="3"/>
        <v>581800.73565516411</v>
      </c>
      <c r="F38" s="20">
        <v>129386.6256140527</v>
      </c>
      <c r="G38" s="20">
        <v>13.388969695863391</v>
      </c>
      <c r="H38" s="20">
        <v>46.161173603944377</v>
      </c>
      <c r="I38" s="20">
        <v>1598.4636491775432</v>
      </c>
      <c r="J38" s="20">
        <v>181.73756626759675</v>
      </c>
      <c r="K38" s="20">
        <v>24748.855189306916</v>
      </c>
      <c r="L38" s="20">
        <v>1796.437297285355</v>
      </c>
      <c r="M38" s="20">
        <v>62520.12362966824</v>
      </c>
      <c r="N38" s="20">
        <v>35.317728511475998</v>
      </c>
      <c r="O38" s="20">
        <v>8804.5980512145125</v>
      </c>
      <c r="P38" s="20">
        <v>2767.2233054479411</v>
      </c>
      <c r="Q38" s="20">
        <v>616.56800359400881</v>
      </c>
      <c r="R38" s="20">
        <v>1107.1481054372728</v>
      </c>
      <c r="S38" s="20">
        <v>293.78329939223079</v>
      </c>
      <c r="T38" s="20">
        <v>983.70580760959103</v>
      </c>
      <c r="U38" s="20">
        <v>306.85487935448845</v>
      </c>
      <c r="V38" s="20">
        <v>337.82923168929091</v>
      </c>
      <c r="W38" s="20">
        <v>632.96629617030715</v>
      </c>
      <c r="X38" s="20">
        <v>46299.385091178498</v>
      </c>
      <c r="Y38" s="20">
        <v>3447.0937979352711</v>
      </c>
      <c r="Z38" s="20">
        <v>4802.3294047881036</v>
      </c>
      <c r="AA38" s="20">
        <v>402.33327746552999</v>
      </c>
      <c r="AB38" s="20">
        <v>518.08446981673148</v>
      </c>
      <c r="AC38" s="20">
        <v>39.823286950611582</v>
      </c>
      <c r="AD38" s="20">
        <v>5.0430699451250778</v>
      </c>
      <c r="AE38" s="20">
        <v>22.818490059863436</v>
      </c>
      <c r="AF38" s="20">
        <v>241.56443806193803</v>
      </c>
      <c r="AG38" s="20">
        <v>30.370962430742164</v>
      </c>
      <c r="AH38" s="20">
        <v>29177.455364177982</v>
      </c>
      <c r="AI38" s="20">
        <v>4190.0712228307611</v>
      </c>
      <c r="AJ38" s="20">
        <v>35152.5590233935</v>
      </c>
      <c r="AK38" s="20">
        <v>4213.0028877720233</v>
      </c>
      <c r="AL38" s="20">
        <v>10559.857138816502</v>
      </c>
      <c r="AM38" s="20">
        <v>2198.3784399492065</v>
      </c>
      <c r="AN38" s="20">
        <v>73473.919587733835</v>
      </c>
      <c r="AO38" s="20">
        <v>6611.3311578005905</v>
      </c>
      <c r="AP38" s="20">
        <v>0</v>
      </c>
      <c r="AQ38" s="20">
        <v>262.52544561871571</v>
      </c>
      <c r="AR38" s="20">
        <v>1430.1102328656821</v>
      </c>
      <c r="AS38" s="20">
        <v>15174.193834122139</v>
      </c>
      <c r="AT38" s="20">
        <v>2380.0751301560058</v>
      </c>
      <c r="AU38" s="20">
        <v>112.58019489300668</v>
      </c>
      <c r="AV38" s="20">
        <v>46171.955222814984</v>
      </c>
      <c r="AW38" s="20">
        <v>56.836653588593379</v>
      </c>
      <c r="AX38" s="20">
        <v>195.71462246987011</v>
      </c>
      <c r="AY38" s="20">
        <v>325.44093110057474</v>
      </c>
      <c r="AZ38" s="20">
        <v>8640.6544151941325</v>
      </c>
      <c r="BA38" s="20">
        <v>23859.180038277558</v>
      </c>
      <c r="BB38" s="20">
        <v>9249.7326784834331</v>
      </c>
      <c r="BC38" s="20">
        <v>8874.7735978643686</v>
      </c>
      <c r="BD38" s="20">
        <v>880.6184591491882</v>
      </c>
      <c r="BE38" s="20">
        <v>1883.0878595830584</v>
      </c>
      <c r="BF38" s="20">
        <v>4740.0474303968967</v>
      </c>
      <c r="BG38" s="20">
        <v>0</v>
      </c>
      <c r="BH38" s="21">
        <v>581800.73565516411</v>
      </c>
      <c r="BI38" s="20">
        <v>665832.73842068959</v>
      </c>
      <c r="BJ38" s="20">
        <v>0</v>
      </c>
      <c r="BK38" s="20">
        <v>0</v>
      </c>
      <c r="BL38" s="20">
        <v>0</v>
      </c>
      <c r="BM38" s="20">
        <v>0</v>
      </c>
      <c r="BN38" s="20">
        <v>0</v>
      </c>
      <c r="BO38" s="20">
        <v>0</v>
      </c>
      <c r="BP38" s="21">
        <v>665832.73842068959</v>
      </c>
      <c r="BQ38" s="22">
        <v>1247633.4740758538</v>
      </c>
      <c r="BR38" s="116"/>
    </row>
    <row r="39" spans="1:70" x14ac:dyDescent="0.35">
      <c r="A39" s="4"/>
      <c r="B39" s="18" t="s">
        <v>120</v>
      </c>
      <c r="C39" s="19" t="s">
        <v>121</v>
      </c>
      <c r="D39" s="19" t="s">
        <v>122</v>
      </c>
      <c r="E39" s="113">
        <f t="shared" si="3"/>
        <v>3077306.9133278932</v>
      </c>
      <c r="F39" s="20">
        <v>267822.1888570048</v>
      </c>
      <c r="G39" s="20">
        <v>158.87985858791606</v>
      </c>
      <c r="H39" s="20">
        <v>328.19190494734255</v>
      </c>
      <c r="I39" s="20">
        <v>7312.290456411507</v>
      </c>
      <c r="J39" s="20">
        <v>549.67589142106692</v>
      </c>
      <c r="K39" s="20">
        <v>40921.922462679308</v>
      </c>
      <c r="L39" s="20">
        <v>1208.1751050791686</v>
      </c>
      <c r="M39" s="20">
        <v>18266.690069516579</v>
      </c>
      <c r="N39" s="20">
        <v>1742.6818447069716</v>
      </c>
      <c r="O39" s="20">
        <v>14895.064316192986</v>
      </c>
      <c r="P39" s="20">
        <v>2013.1699957308704</v>
      </c>
      <c r="Q39" s="20">
        <v>515.72223004953321</v>
      </c>
      <c r="R39" s="20">
        <v>642.64201440389843</v>
      </c>
      <c r="S39" s="20">
        <v>199.20779943864858</v>
      </c>
      <c r="T39" s="20">
        <v>1386.9101349432021</v>
      </c>
      <c r="U39" s="20">
        <v>1549.5564370298566</v>
      </c>
      <c r="V39" s="20">
        <v>2341.8621976924869</v>
      </c>
      <c r="W39" s="20">
        <v>361.67382537024776</v>
      </c>
      <c r="X39" s="20">
        <v>75163.027164798812</v>
      </c>
      <c r="Y39" s="20">
        <v>6558.8446626306368</v>
      </c>
      <c r="Z39" s="20">
        <v>8128.0317930032106</v>
      </c>
      <c r="AA39" s="20">
        <v>2497.5713870991576</v>
      </c>
      <c r="AB39" s="20">
        <v>828.90080118558228</v>
      </c>
      <c r="AC39" s="20">
        <v>660.0588976378607</v>
      </c>
      <c r="AD39" s="20">
        <v>25.605172088052615</v>
      </c>
      <c r="AE39" s="20">
        <v>260.18241608457896</v>
      </c>
      <c r="AF39" s="20">
        <v>813.62533053022491</v>
      </c>
      <c r="AG39" s="20">
        <v>52.894915598894059</v>
      </c>
      <c r="AH39" s="20">
        <v>196331.3124681378</v>
      </c>
      <c r="AI39" s="20">
        <v>16054.970617904864</v>
      </c>
      <c r="AJ39" s="20">
        <v>1019215.9753359195</v>
      </c>
      <c r="AK39" s="20">
        <v>12955.912588103265</v>
      </c>
      <c r="AL39" s="20">
        <v>56610.387030819307</v>
      </c>
      <c r="AM39" s="20">
        <v>17655.916256779834</v>
      </c>
      <c r="AN39" s="20">
        <v>139049.82797858797</v>
      </c>
      <c r="AO39" s="20">
        <v>56505.035243212042</v>
      </c>
      <c r="AP39" s="20">
        <v>0</v>
      </c>
      <c r="AQ39" s="20">
        <v>25684.752909826097</v>
      </c>
      <c r="AR39" s="20">
        <v>11966.27109168427</v>
      </c>
      <c r="AS39" s="20">
        <v>76106.358690579989</v>
      </c>
      <c r="AT39" s="20">
        <v>52363.380856626456</v>
      </c>
      <c r="AU39" s="20">
        <v>2844.0694469846103</v>
      </c>
      <c r="AV39" s="20">
        <v>528433.75295980251</v>
      </c>
      <c r="AW39" s="20">
        <v>604.49293996267204</v>
      </c>
      <c r="AX39" s="20">
        <v>1971.2854006578013</v>
      </c>
      <c r="AY39" s="20">
        <v>10691.333373378531</v>
      </c>
      <c r="AZ39" s="20">
        <v>72580.558561238722</v>
      </c>
      <c r="BA39" s="20">
        <v>212990.96058284395</v>
      </c>
      <c r="BB39" s="20">
        <v>15524.901954286155</v>
      </c>
      <c r="BC39" s="20">
        <v>67190.145521871658</v>
      </c>
      <c r="BD39" s="20">
        <v>2321.753927357202</v>
      </c>
      <c r="BE39" s="20">
        <v>14680.897925968902</v>
      </c>
      <c r="BF39" s="20">
        <v>9767.4117234953101</v>
      </c>
      <c r="BG39" s="20">
        <v>0</v>
      </c>
      <c r="BH39" s="21">
        <v>3077306.9133278932</v>
      </c>
      <c r="BI39" s="20">
        <v>141404.72066567073</v>
      </c>
      <c r="BJ39" s="20">
        <v>0</v>
      </c>
      <c r="BK39" s="20">
        <v>0.51619590334770971</v>
      </c>
      <c r="BL39" s="20">
        <v>16479808.814398874</v>
      </c>
      <c r="BM39" s="20">
        <v>0</v>
      </c>
      <c r="BN39" s="20">
        <v>0</v>
      </c>
      <c r="BO39" s="20">
        <v>351.03487999999999</v>
      </c>
      <c r="BP39" s="21">
        <v>16621565.086140446</v>
      </c>
      <c r="BQ39" s="22">
        <v>19698871.999468341</v>
      </c>
      <c r="BR39" s="116"/>
    </row>
    <row r="40" spans="1:70" x14ac:dyDescent="0.35">
      <c r="A40" s="4"/>
      <c r="B40" s="18" t="s">
        <v>334</v>
      </c>
      <c r="C40" s="19" t="s">
        <v>123</v>
      </c>
      <c r="D40" s="19" t="s">
        <v>124</v>
      </c>
      <c r="E40" s="113">
        <f t="shared" si="3"/>
        <v>139365.57861303195</v>
      </c>
      <c r="F40" s="20">
        <v>7419.9185055577691</v>
      </c>
      <c r="G40" s="20">
        <v>23.988275290614801</v>
      </c>
      <c r="H40" s="20">
        <v>53.128601869223445</v>
      </c>
      <c r="I40" s="20">
        <v>90.133057141309465</v>
      </c>
      <c r="J40" s="20">
        <v>2.1896119426061036</v>
      </c>
      <c r="K40" s="20">
        <v>4783.4905287669999</v>
      </c>
      <c r="L40" s="20">
        <v>4.741202740595097E-2</v>
      </c>
      <c r="M40" s="20">
        <v>6742.0120281461286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3.0246996603457306</v>
      </c>
      <c r="T40" s="20">
        <v>153.03592916884875</v>
      </c>
      <c r="U40" s="20">
        <v>17.648228211205442</v>
      </c>
      <c r="V40" s="20">
        <v>139.5213923564404</v>
      </c>
      <c r="W40" s="20">
        <v>31.765549302922775</v>
      </c>
      <c r="X40" s="20">
        <v>2497.5447614708542</v>
      </c>
      <c r="Y40" s="20">
        <v>128.21484600606962</v>
      </c>
      <c r="Z40" s="20">
        <v>286.97894741723252</v>
      </c>
      <c r="AA40" s="20">
        <v>82.887104456433065</v>
      </c>
      <c r="AB40" s="20">
        <v>19.253070624075111</v>
      </c>
      <c r="AC40" s="20">
        <v>0</v>
      </c>
      <c r="AD40" s="20">
        <v>0.4219901207771482</v>
      </c>
      <c r="AE40" s="20">
        <v>0.34282442808238156</v>
      </c>
      <c r="AF40" s="20">
        <v>18.066511657321588</v>
      </c>
      <c r="AG40" s="20">
        <v>2.2045581342510632</v>
      </c>
      <c r="AH40" s="20">
        <v>3305.8073450199226</v>
      </c>
      <c r="AI40" s="20">
        <v>675.6175641643157</v>
      </c>
      <c r="AJ40" s="20">
        <v>12923.81716073142</v>
      </c>
      <c r="AK40" s="20">
        <v>9472.1472297359724</v>
      </c>
      <c r="AL40" s="20">
        <v>0</v>
      </c>
      <c r="AM40" s="20">
        <v>2553.2573712838512</v>
      </c>
      <c r="AN40" s="20">
        <v>7363.0780685016216</v>
      </c>
      <c r="AO40" s="20">
        <v>56479.276576299977</v>
      </c>
      <c r="AP40" s="20">
        <v>0</v>
      </c>
      <c r="AQ40" s="20">
        <v>3496.5439982940793</v>
      </c>
      <c r="AR40" s="20">
        <v>730.70283046469058</v>
      </c>
      <c r="AS40" s="20">
        <v>7149.4256496659891</v>
      </c>
      <c r="AT40" s="20">
        <v>2693.0873930425073</v>
      </c>
      <c r="AU40" s="20">
        <v>1027.943842784468</v>
      </c>
      <c r="AV40" s="20">
        <v>0</v>
      </c>
      <c r="AW40" s="20">
        <v>59.334128307768971</v>
      </c>
      <c r="AX40" s="20">
        <v>4.7462938249793503</v>
      </c>
      <c r="AY40" s="20">
        <v>559.06402555100772</v>
      </c>
      <c r="AZ40" s="20">
        <v>1636.5590841139522</v>
      </c>
      <c r="BA40" s="20">
        <v>4003.5674968232793</v>
      </c>
      <c r="BB40" s="20">
        <v>589.1676663173721</v>
      </c>
      <c r="BC40" s="20">
        <v>0</v>
      </c>
      <c r="BD40" s="20">
        <v>0</v>
      </c>
      <c r="BE40" s="20">
        <v>705.09916331611839</v>
      </c>
      <c r="BF40" s="20">
        <v>1441.5172910316894</v>
      </c>
      <c r="BG40" s="20">
        <v>0</v>
      </c>
      <c r="BH40" s="21">
        <v>139365.57861303195</v>
      </c>
      <c r="BI40" s="119">
        <v>151435.98532967386</v>
      </c>
      <c r="BJ40" s="20">
        <v>0</v>
      </c>
      <c r="BK40" s="20">
        <v>0</v>
      </c>
      <c r="BL40" s="20">
        <v>0</v>
      </c>
      <c r="BM40" s="20">
        <v>0</v>
      </c>
      <c r="BN40" s="20">
        <v>0</v>
      </c>
      <c r="BO40" s="20">
        <v>0</v>
      </c>
      <c r="BP40" s="21">
        <v>151435.98532967386</v>
      </c>
      <c r="BQ40" s="22">
        <v>290801.5639427058</v>
      </c>
    </row>
    <row r="41" spans="1:70" x14ac:dyDescent="0.35">
      <c r="A41" s="4"/>
      <c r="B41" s="18" t="s">
        <v>335</v>
      </c>
      <c r="C41" s="19" t="s">
        <v>125</v>
      </c>
      <c r="D41" s="19" t="s">
        <v>126</v>
      </c>
      <c r="E41" s="113">
        <f t="shared" si="3"/>
        <v>175080.95980290649</v>
      </c>
      <c r="F41" s="20">
        <v>0</v>
      </c>
      <c r="G41" s="20">
        <v>0</v>
      </c>
      <c r="H41" s="20">
        <v>0</v>
      </c>
      <c r="I41" s="20">
        <v>153.31115587069218</v>
      </c>
      <c r="J41" s="20">
        <v>96.721246016527729</v>
      </c>
      <c r="K41" s="20">
        <v>5047.0815974731904</v>
      </c>
      <c r="L41" s="20">
        <v>7.0392849336611389</v>
      </c>
      <c r="M41" s="20">
        <v>6053.5965878246197</v>
      </c>
      <c r="N41" s="20">
        <v>0</v>
      </c>
      <c r="O41" s="20">
        <v>1813.2382366580046</v>
      </c>
      <c r="P41" s="20">
        <v>0</v>
      </c>
      <c r="Q41" s="20">
        <v>0</v>
      </c>
      <c r="R41" s="20">
        <v>51.440474837127979</v>
      </c>
      <c r="S41" s="20">
        <v>5.7553613357719637</v>
      </c>
      <c r="T41" s="20">
        <v>220.6699072402939</v>
      </c>
      <c r="U41" s="20">
        <v>196.7213727139501</v>
      </c>
      <c r="V41" s="20">
        <v>332.31771476118178</v>
      </c>
      <c r="W41" s="20">
        <v>1083.6306449062074</v>
      </c>
      <c r="X41" s="20">
        <v>3006.7084145877052</v>
      </c>
      <c r="Y41" s="20">
        <v>461.40768470069958</v>
      </c>
      <c r="Z41" s="20">
        <v>540.48412401821463</v>
      </c>
      <c r="AA41" s="20">
        <v>365.7423897039821</v>
      </c>
      <c r="AB41" s="20">
        <v>39.653367293112474</v>
      </c>
      <c r="AC41" s="20">
        <v>14.26129556884767</v>
      </c>
      <c r="AD41" s="20">
        <v>4.5588070344145741</v>
      </c>
      <c r="AE41" s="20">
        <v>15.140692312592762</v>
      </c>
      <c r="AF41" s="20">
        <v>16.221770721565179</v>
      </c>
      <c r="AG41" s="20">
        <v>0.72657593368939366</v>
      </c>
      <c r="AH41" s="20">
        <v>3803.0788059743659</v>
      </c>
      <c r="AI41" s="20">
        <v>0</v>
      </c>
      <c r="AJ41" s="20">
        <v>30881.022289857618</v>
      </c>
      <c r="AK41" s="20">
        <v>3004.8955081682971</v>
      </c>
      <c r="AL41" s="20">
        <v>104805.81033885077</v>
      </c>
      <c r="AM41" s="20">
        <v>9885.2730982335561</v>
      </c>
      <c r="AN41" s="20">
        <v>0</v>
      </c>
      <c r="AO41" s="20">
        <v>0</v>
      </c>
      <c r="AP41" s="20">
        <v>0</v>
      </c>
      <c r="AQ41" s="20">
        <v>0</v>
      </c>
      <c r="AR41" s="20">
        <v>473.68022247077448</v>
      </c>
      <c r="AS41" s="20">
        <v>643.15068570860285</v>
      </c>
      <c r="AT41" s="20">
        <v>0</v>
      </c>
      <c r="AU41" s="20">
        <v>0</v>
      </c>
      <c r="AV41" s="20">
        <v>0</v>
      </c>
      <c r="AW41" s="20">
        <v>0</v>
      </c>
      <c r="AX41" s="20">
        <v>0</v>
      </c>
      <c r="AY41" s="20">
        <v>253.28875161740635</v>
      </c>
      <c r="AZ41" s="20">
        <v>0</v>
      </c>
      <c r="BA41" s="20">
        <v>0</v>
      </c>
      <c r="BB41" s="20">
        <v>0</v>
      </c>
      <c r="BC41" s="20">
        <v>0</v>
      </c>
      <c r="BD41" s="20">
        <v>0</v>
      </c>
      <c r="BE41" s="20">
        <v>1785.9119022084055</v>
      </c>
      <c r="BF41" s="20">
        <v>18.419493370671404</v>
      </c>
      <c r="BG41" s="20">
        <v>0</v>
      </c>
      <c r="BH41" s="21">
        <v>175080.95980290649</v>
      </c>
      <c r="BI41" s="20">
        <v>0</v>
      </c>
      <c r="BJ41" s="20">
        <v>0</v>
      </c>
      <c r="BK41" s="20">
        <v>0</v>
      </c>
      <c r="BL41" s="20">
        <v>0</v>
      </c>
      <c r="BM41" s="20">
        <v>0</v>
      </c>
      <c r="BN41" s="20">
        <v>0</v>
      </c>
      <c r="BO41" s="20">
        <v>0</v>
      </c>
      <c r="BP41" s="21">
        <v>0</v>
      </c>
      <c r="BQ41" s="22">
        <v>175080.95980290649</v>
      </c>
    </row>
    <row r="42" spans="1:70" x14ac:dyDescent="0.35">
      <c r="A42" s="4"/>
      <c r="B42" s="18" t="s">
        <v>336</v>
      </c>
      <c r="C42" s="19" t="s">
        <v>127</v>
      </c>
      <c r="D42" s="19" t="s">
        <v>128</v>
      </c>
      <c r="E42" s="113">
        <f>(SUM(F42:BG42))*0.95910315721031</f>
        <v>23729.101322397542</v>
      </c>
      <c r="F42" s="20">
        <v>1.1492331655483026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184.47232059074011</v>
      </c>
      <c r="M42" s="20">
        <v>1211.5355051875426</v>
      </c>
      <c r="N42" s="20">
        <v>0</v>
      </c>
      <c r="O42" s="20">
        <v>1356.7089558428447</v>
      </c>
      <c r="P42" s="20">
        <v>119.59545011988708</v>
      </c>
      <c r="Q42" s="20">
        <v>0</v>
      </c>
      <c r="R42" s="20">
        <v>388.95194403156671</v>
      </c>
      <c r="S42" s="20">
        <v>11.875570238927031</v>
      </c>
      <c r="T42" s="20">
        <v>249.23758739568217</v>
      </c>
      <c r="U42" s="20">
        <v>0</v>
      </c>
      <c r="V42" s="20">
        <v>139.5448928773439</v>
      </c>
      <c r="W42" s="20">
        <v>108.62055355032763</v>
      </c>
      <c r="X42" s="20">
        <v>2448.2005528008744</v>
      </c>
      <c r="Y42" s="20">
        <v>0</v>
      </c>
      <c r="Z42" s="20">
        <v>0</v>
      </c>
      <c r="AA42" s="20">
        <v>119.37758670775534</v>
      </c>
      <c r="AB42" s="20">
        <v>45.237487693197522</v>
      </c>
      <c r="AC42" s="20">
        <v>0</v>
      </c>
      <c r="AD42" s="20">
        <v>0.56495370011229806</v>
      </c>
      <c r="AE42" s="20">
        <v>2.2248850897040123E-2</v>
      </c>
      <c r="AF42" s="20">
        <v>15.854772285738706</v>
      </c>
      <c r="AG42" s="20">
        <v>0</v>
      </c>
      <c r="AH42" s="20">
        <v>0</v>
      </c>
      <c r="AI42" s="20">
        <v>0</v>
      </c>
      <c r="AJ42" s="20">
        <v>1929.9906048333398</v>
      </c>
      <c r="AK42" s="20">
        <v>686.91729446391798</v>
      </c>
      <c r="AL42" s="20">
        <v>1148.9817544862574</v>
      </c>
      <c r="AM42" s="20">
        <v>1839.0174489569945</v>
      </c>
      <c r="AN42" s="20">
        <v>175.93877770339421</v>
      </c>
      <c r="AO42" s="20">
        <v>1388.1404189389577</v>
      </c>
      <c r="AP42" s="20">
        <v>0</v>
      </c>
      <c r="AQ42" s="20">
        <v>0</v>
      </c>
      <c r="AR42" s="20">
        <v>509.82798189662708</v>
      </c>
      <c r="AS42" s="20">
        <v>392.11658645168274</v>
      </c>
      <c r="AT42" s="20">
        <v>0</v>
      </c>
      <c r="AU42" s="20">
        <v>16.530300747613641</v>
      </c>
      <c r="AV42" s="20">
        <v>4139.1394000282498</v>
      </c>
      <c r="AW42" s="20">
        <v>36.405946829042676</v>
      </c>
      <c r="AX42" s="20">
        <v>0</v>
      </c>
      <c r="AY42" s="20">
        <v>434.35763195167078</v>
      </c>
      <c r="AZ42" s="20">
        <v>75.002280711915958</v>
      </c>
      <c r="BA42" s="20">
        <v>1830.0980951253478</v>
      </c>
      <c r="BB42" s="20">
        <v>366.51070271915836</v>
      </c>
      <c r="BC42" s="20">
        <v>1093.837941901005</v>
      </c>
      <c r="BD42" s="20">
        <v>0</v>
      </c>
      <c r="BE42" s="20">
        <v>2277.1643469075589</v>
      </c>
      <c r="BF42" s="20">
        <v>0</v>
      </c>
      <c r="BG42" s="20">
        <v>0</v>
      </c>
      <c r="BH42" s="21">
        <v>24740.927129691721</v>
      </c>
      <c r="BI42" s="119">
        <v>5776.5828057623321</v>
      </c>
      <c r="BJ42" s="20">
        <v>0</v>
      </c>
      <c r="BK42" s="20">
        <v>0</v>
      </c>
      <c r="BL42" s="20">
        <v>0</v>
      </c>
      <c r="BM42" s="20">
        <v>0</v>
      </c>
      <c r="BN42" s="20">
        <v>0</v>
      </c>
      <c r="BO42" s="20">
        <v>0</v>
      </c>
      <c r="BP42" s="21">
        <v>5776.5828057623321</v>
      </c>
      <c r="BQ42" s="22">
        <v>30517.509935454054</v>
      </c>
      <c r="BR42" s="116"/>
    </row>
    <row r="43" spans="1:70" x14ac:dyDescent="0.35">
      <c r="A43" s="4"/>
      <c r="B43" s="18" t="s">
        <v>129</v>
      </c>
      <c r="C43" s="19" t="s">
        <v>130</v>
      </c>
      <c r="D43" s="19" t="s">
        <v>131</v>
      </c>
      <c r="E43" s="113">
        <f t="shared" ref="E43:E51" si="4">SUM(F43:BG43)</f>
        <v>332019.02676070004</v>
      </c>
      <c r="F43" s="20">
        <v>0</v>
      </c>
      <c r="G43" s="20">
        <v>14.846807997245143</v>
      </c>
      <c r="H43" s="20">
        <v>0</v>
      </c>
      <c r="I43" s="20">
        <v>159.04327709892519</v>
      </c>
      <c r="J43" s="20">
        <v>13.151236414780309</v>
      </c>
      <c r="K43" s="20">
        <v>0</v>
      </c>
      <c r="L43" s="20">
        <v>7.4860730388772643</v>
      </c>
      <c r="M43" s="20">
        <v>13706.15108909262</v>
      </c>
      <c r="N43" s="20">
        <v>0</v>
      </c>
      <c r="O43" s="20">
        <v>2286.7947499380712</v>
      </c>
      <c r="P43" s="20">
        <v>100.67923149822974</v>
      </c>
      <c r="Q43" s="20">
        <v>413.52481179050983</v>
      </c>
      <c r="R43" s="20">
        <v>0</v>
      </c>
      <c r="S43" s="20">
        <v>33.910463618390544</v>
      </c>
      <c r="T43" s="20">
        <v>564.16330426491413</v>
      </c>
      <c r="U43" s="20">
        <v>240.23272591132303</v>
      </c>
      <c r="V43" s="20">
        <v>37.37050272848834</v>
      </c>
      <c r="W43" s="20">
        <v>345.39316489359362</v>
      </c>
      <c r="X43" s="20">
        <v>2428.2530989464904</v>
      </c>
      <c r="Y43" s="20">
        <v>215.38653838202114</v>
      </c>
      <c r="Z43" s="20">
        <v>268.44343437672194</v>
      </c>
      <c r="AA43" s="20">
        <v>2517.0957446938141</v>
      </c>
      <c r="AB43" s="20">
        <v>205.81824667258547</v>
      </c>
      <c r="AC43" s="20">
        <v>0</v>
      </c>
      <c r="AD43" s="20">
        <v>0.10731352573800196</v>
      </c>
      <c r="AE43" s="20">
        <v>230.10848502154676</v>
      </c>
      <c r="AF43" s="20">
        <v>35.38515004579066</v>
      </c>
      <c r="AG43" s="20">
        <v>5.6487803238561987E-14</v>
      </c>
      <c r="AH43" s="20">
        <v>59.68584116642009</v>
      </c>
      <c r="AI43" s="20">
        <v>0</v>
      </c>
      <c r="AJ43" s="20">
        <v>7058.4288417857051</v>
      </c>
      <c r="AK43" s="20">
        <v>2105.3827650354533</v>
      </c>
      <c r="AL43" s="20">
        <v>14.014641089587233</v>
      </c>
      <c r="AM43" s="20">
        <v>2340.6259071727318</v>
      </c>
      <c r="AN43" s="20">
        <v>51651.576827260127</v>
      </c>
      <c r="AO43" s="20">
        <v>765.25113961500006</v>
      </c>
      <c r="AP43" s="20">
        <v>0</v>
      </c>
      <c r="AQ43" s="20">
        <v>36985.136516771461</v>
      </c>
      <c r="AR43" s="20">
        <v>1472.1203413416281</v>
      </c>
      <c r="AS43" s="20">
        <v>44212.007006370943</v>
      </c>
      <c r="AT43" s="20">
        <v>31222.692313922133</v>
      </c>
      <c r="AU43" s="20">
        <v>564.73062208686042</v>
      </c>
      <c r="AV43" s="20">
        <v>0</v>
      </c>
      <c r="AW43" s="20">
        <v>163.27242929050624</v>
      </c>
      <c r="AX43" s="20">
        <v>647.11830125329743</v>
      </c>
      <c r="AY43" s="20">
        <v>9755.7695230467598</v>
      </c>
      <c r="AZ43" s="20">
        <v>60110.74493821479</v>
      </c>
      <c r="BA43" s="20">
        <v>3.3048736655109732</v>
      </c>
      <c r="BB43" s="20">
        <v>16.848283472695947</v>
      </c>
      <c r="BC43" s="20">
        <v>4749.2226092534347</v>
      </c>
      <c r="BD43" s="20">
        <v>265.76334498347148</v>
      </c>
      <c r="BE43" s="20">
        <v>16678.816688297084</v>
      </c>
      <c r="BF43" s="20">
        <v>37353.16755565381</v>
      </c>
      <c r="BG43" s="20">
        <v>0</v>
      </c>
      <c r="BH43" s="21">
        <v>332019.02676070004</v>
      </c>
      <c r="BI43" s="20">
        <v>2286184.6954473709</v>
      </c>
      <c r="BJ43" s="20">
        <v>0</v>
      </c>
      <c r="BK43" s="20">
        <v>0</v>
      </c>
      <c r="BL43" s="20">
        <v>0</v>
      </c>
      <c r="BM43" s="20">
        <v>0</v>
      </c>
      <c r="BN43" s="20">
        <v>0</v>
      </c>
      <c r="BO43" s="20">
        <v>8927.09908</v>
      </c>
      <c r="BP43" s="21">
        <v>2295111.7945273709</v>
      </c>
      <c r="BQ43" s="22">
        <v>2627130.8212880711</v>
      </c>
      <c r="BR43" s="116"/>
    </row>
    <row r="44" spans="1:70" x14ac:dyDescent="0.35">
      <c r="A44" s="4"/>
      <c r="B44" s="18" t="s">
        <v>132</v>
      </c>
      <c r="C44" s="19" t="s">
        <v>133</v>
      </c>
      <c r="D44" s="19" t="s">
        <v>134</v>
      </c>
      <c r="E44" s="113">
        <f t="shared" si="4"/>
        <v>1923611.9241392333</v>
      </c>
      <c r="F44" s="20">
        <v>349088.25874584599</v>
      </c>
      <c r="G44" s="20">
        <v>183.90184440721279</v>
      </c>
      <c r="H44" s="20">
        <v>113.40609918616498</v>
      </c>
      <c r="I44" s="20">
        <v>8024.9769269047165</v>
      </c>
      <c r="J44" s="20">
        <v>1212.9988557978581</v>
      </c>
      <c r="K44" s="20">
        <v>31966.014484036623</v>
      </c>
      <c r="L44" s="20">
        <v>2480.9288535464907</v>
      </c>
      <c r="M44" s="20">
        <v>115446.52487364309</v>
      </c>
      <c r="N44" s="20">
        <v>107.7168446867463</v>
      </c>
      <c r="O44" s="20">
        <v>23471.307889552922</v>
      </c>
      <c r="P44" s="20">
        <v>4207.5600708373395</v>
      </c>
      <c r="Q44" s="20">
        <v>1652.702937832159</v>
      </c>
      <c r="R44" s="20">
        <v>2042.7649959114221</v>
      </c>
      <c r="S44" s="20">
        <v>524.95483874266858</v>
      </c>
      <c r="T44" s="20">
        <v>3761.7375662551585</v>
      </c>
      <c r="U44" s="20">
        <v>2311.7950655788109</v>
      </c>
      <c r="V44" s="20">
        <v>2295.0871920799605</v>
      </c>
      <c r="W44" s="20">
        <v>1658.7216837189094</v>
      </c>
      <c r="X44" s="20">
        <v>127882.26299099646</v>
      </c>
      <c r="Y44" s="20">
        <v>19596.784923703421</v>
      </c>
      <c r="Z44" s="20">
        <v>12328.392516933111</v>
      </c>
      <c r="AA44" s="20">
        <v>2172.6134189488625</v>
      </c>
      <c r="AB44" s="20">
        <v>1657.1031685675837</v>
      </c>
      <c r="AC44" s="20">
        <v>170.88231848145409</v>
      </c>
      <c r="AD44" s="20">
        <v>13.212336686783773</v>
      </c>
      <c r="AE44" s="20">
        <v>62.688063154411054</v>
      </c>
      <c r="AF44" s="20">
        <v>799.51227155911317</v>
      </c>
      <c r="AG44" s="20">
        <v>55.778159514150808</v>
      </c>
      <c r="AH44" s="20">
        <v>60695.045683473989</v>
      </c>
      <c r="AI44" s="20">
        <v>2849.5664531468251</v>
      </c>
      <c r="AJ44" s="20">
        <v>200694.92247805433</v>
      </c>
      <c r="AK44" s="20">
        <v>22159.800010466526</v>
      </c>
      <c r="AL44" s="20">
        <v>92647.57760193845</v>
      </c>
      <c r="AM44" s="20">
        <v>22462.513935778927</v>
      </c>
      <c r="AN44" s="20">
        <v>0</v>
      </c>
      <c r="AO44" s="20">
        <v>478357.70783749514</v>
      </c>
      <c r="AP44" s="20">
        <v>0</v>
      </c>
      <c r="AQ44" s="20">
        <v>0</v>
      </c>
      <c r="AR44" s="20">
        <v>39348.790204538484</v>
      </c>
      <c r="AS44" s="20">
        <v>38953.958484676201</v>
      </c>
      <c r="AT44" s="20">
        <v>43376.045457640335</v>
      </c>
      <c r="AU44" s="20">
        <v>0</v>
      </c>
      <c r="AV44" s="20">
        <v>83643.728591900363</v>
      </c>
      <c r="AW44" s="20">
        <v>659.84194390186019</v>
      </c>
      <c r="AX44" s="20">
        <v>1179.6542362862338</v>
      </c>
      <c r="AY44" s="20">
        <v>1516.7806921880522</v>
      </c>
      <c r="AZ44" s="20">
        <v>23382.090025812558</v>
      </c>
      <c r="BA44" s="20">
        <v>43413.509385117737</v>
      </c>
      <c r="BB44" s="20">
        <v>11697.386611818401</v>
      </c>
      <c r="BC44" s="20">
        <v>19118.898902694596</v>
      </c>
      <c r="BD44" s="20">
        <v>1617.2443736392406</v>
      </c>
      <c r="BE44" s="20">
        <v>10121.883846155728</v>
      </c>
      <c r="BF44" s="20">
        <v>10424.387445399103</v>
      </c>
      <c r="BG44" s="20">
        <v>0</v>
      </c>
      <c r="BH44" s="21">
        <v>1923611.9241392333</v>
      </c>
      <c r="BI44" s="20">
        <v>927790.85006483167</v>
      </c>
      <c r="BJ44" s="20">
        <v>0</v>
      </c>
      <c r="BK44" s="20">
        <v>0</v>
      </c>
      <c r="BL44" s="20">
        <v>0</v>
      </c>
      <c r="BM44" s="20">
        <v>0</v>
      </c>
      <c r="BN44" s="20">
        <v>0</v>
      </c>
      <c r="BO44" s="20">
        <v>74894.231919999991</v>
      </c>
      <c r="BP44" s="21">
        <v>1002685.0819848317</v>
      </c>
      <c r="BQ44" s="22">
        <v>2926297.0061240653</v>
      </c>
      <c r="BR44" s="120"/>
    </row>
    <row r="45" spans="1:70" x14ac:dyDescent="0.35">
      <c r="A45" s="4"/>
      <c r="B45" s="18" t="s">
        <v>135</v>
      </c>
      <c r="C45" s="19" t="s">
        <v>136</v>
      </c>
      <c r="D45" s="19" t="s">
        <v>137</v>
      </c>
      <c r="E45" s="113">
        <f t="shared" si="4"/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20">
        <v>0</v>
      </c>
      <c r="T45" s="20">
        <v>0</v>
      </c>
      <c r="U45" s="20">
        <v>0</v>
      </c>
      <c r="V45" s="20">
        <v>0</v>
      </c>
      <c r="W45" s="20">
        <v>0</v>
      </c>
      <c r="X45" s="20">
        <v>0</v>
      </c>
      <c r="Y45" s="20">
        <v>0</v>
      </c>
      <c r="Z45" s="20">
        <v>0</v>
      </c>
      <c r="AA45" s="20">
        <v>0</v>
      </c>
      <c r="AB45" s="20">
        <v>0</v>
      </c>
      <c r="AC45" s="20">
        <v>0</v>
      </c>
      <c r="AD45" s="20">
        <v>0</v>
      </c>
      <c r="AE45" s="20">
        <v>0</v>
      </c>
      <c r="AF45" s="20">
        <v>0</v>
      </c>
      <c r="AG45" s="20">
        <v>0</v>
      </c>
      <c r="AH45" s="20">
        <v>0</v>
      </c>
      <c r="AI45" s="20">
        <v>0</v>
      </c>
      <c r="AJ45" s="20">
        <v>0</v>
      </c>
      <c r="AK45" s="20">
        <v>0</v>
      </c>
      <c r="AL45" s="20">
        <v>0</v>
      </c>
      <c r="AM45" s="20">
        <v>0</v>
      </c>
      <c r="AN45" s="20">
        <v>0</v>
      </c>
      <c r="AO45" s="20">
        <v>0</v>
      </c>
      <c r="AP45" s="20">
        <v>0</v>
      </c>
      <c r="AQ45" s="20">
        <v>0</v>
      </c>
      <c r="AR45" s="20">
        <v>0</v>
      </c>
      <c r="AS45" s="20">
        <v>0</v>
      </c>
      <c r="AT45" s="20">
        <v>0</v>
      </c>
      <c r="AU45" s="20">
        <v>0</v>
      </c>
      <c r="AV45" s="20">
        <v>0</v>
      </c>
      <c r="AW45" s="20">
        <v>0</v>
      </c>
      <c r="AX45" s="20">
        <v>0</v>
      </c>
      <c r="AY45" s="20">
        <v>0</v>
      </c>
      <c r="AZ45" s="20">
        <v>0</v>
      </c>
      <c r="BA45" s="20">
        <v>0</v>
      </c>
      <c r="BB45" s="20">
        <v>0</v>
      </c>
      <c r="BC45" s="20">
        <v>0</v>
      </c>
      <c r="BD45" s="20">
        <v>0</v>
      </c>
      <c r="BE45" s="20">
        <v>0</v>
      </c>
      <c r="BF45" s="20">
        <v>0</v>
      </c>
      <c r="BG45" s="20">
        <v>0</v>
      </c>
      <c r="BH45" s="21">
        <v>0</v>
      </c>
      <c r="BI45" s="20">
        <v>0</v>
      </c>
      <c r="BJ45" s="20">
        <v>0</v>
      </c>
      <c r="BK45" s="20">
        <v>0</v>
      </c>
      <c r="BL45" s="20">
        <v>0</v>
      </c>
      <c r="BM45" s="20">
        <v>0</v>
      </c>
      <c r="BN45" s="20">
        <v>0</v>
      </c>
      <c r="BO45" s="20">
        <v>0</v>
      </c>
      <c r="BP45" s="21">
        <v>0</v>
      </c>
      <c r="BQ45" s="22">
        <v>0</v>
      </c>
    </row>
    <row r="46" spans="1:70" x14ac:dyDescent="0.35">
      <c r="A46" s="4"/>
      <c r="B46" s="18" t="s">
        <v>138</v>
      </c>
      <c r="C46" s="19" t="s">
        <v>139</v>
      </c>
      <c r="D46" s="19" t="s">
        <v>140</v>
      </c>
      <c r="E46" s="113">
        <f t="shared" si="4"/>
        <v>717313.21951573237</v>
      </c>
      <c r="F46" s="20">
        <v>127227.0126814501</v>
      </c>
      <c r="G46" s="20">
        <v>78.533032588318221</v>
      </c>
      <c r="H46" s="20">
        <v>0</v>
      </c>
      <c r="I46" s="20">
        <v>0</v>
      </c>
      <c r="J46" s="20">
        <v>0</v>
      </c>
      <c r="K46" s="20">
        <v>24888.850925483996</v>
      </c>
      <c r="L46" s="20">
        <v>2655.06985152781</v>
      </c>
      <c r="M46" s="20">
        <v>5575.3581673518474</v>
      </c>
      <c r="N46" s="20">
        <v>10.594589070219538</v>
      </c>
      <c r="O46" s="20">
        <v>2085.4906816441126</v>
      </c>
      <c r="P46" s="20">
        <v>377.23148460466422</v>
      </c>
      <c r="Q46" s="20">
        <v>380.86687566745184</v>
      </c>
      <c r="R46" s="20">
        <v>0</v>
      </c>
      <c r="S46" s="20">
        <v>0</v>
      </c>
      <c r="T46" s="20">
        <v>0</v>
      </c>
      <c r="U46" s="20">
        <v>0</v>
      </c>
      <c r="V46" s="20">
        <v>665.53095837578519</v>
      </c>
      <c r="W46" s="20">
        <v>0</v>
      </c>
      <c r="X46" s="20">
        <v>0</v>
      </c>
      <c r="Y46" s="20">
        <v>0</v>
      </c>
      <c r="Z46" s="20">
        <v>0</v>
      </c>
      <c r="AA46" s="20">
        <v>0</v>
      </c>
      <c r="AB46" s="20">
        <v>0</v>
      </c>
      <c r="AC46" s="20">
        <v>0</v>
      </c>
      <c r="AD46" s="20">
        <v>0</v>
      </c>
      <c r="AE46" s="20">
        <v>0</v>
      </c>
      <c r="AF46" s="20">
        <v>0</v>
      </c>
      <c r="AG46" s="20">
        <v>0</v>
      </c>
      <c r="AH46" s="20">
        <v>0</v>
      </c>
      <c r="AI46" s="20">
        <v>0</v>
      </c>
      <c r="AJ46" s="20">
        <v>319378.01051563612</v>
      </c>
      <c r="AK46" s="20">
        <v>7821.5939173764818</v>
      </c>
      <c r="AL46" s="20">
        <v>46735.852205270494</v>
      </c>
      <c r="AM46" s="20">
        <v>10240.925427578501</v>
      </c>
      <c r="AN46" s="20">
        <v>0</v>
      </c>
      <c r="AO46" s="20">
        <v>3685.4611547471527</v>
      </c>
      <c r="AP46" s="20">
        <v>0</v>
      </c>
      <c r="AQ46" s="20">
        <v>65896.176129910367</v>
      </c>
      <c r="AR46" s="20">
        <v>1182.9906189174319</v>
      </c>
      <c r="AS46" s="20">
        <v>21128.446972880047</v>
      </c>
      <c r="AT46" s="20">
        <v>0</v>
      </c>
      <c r="AU46" s="20">
        <v>0</v>
      </c>
      <c r="AV46" s="20">
        <v>0</v>
      </c>
      <c r="AW46" s="20">
        <v>0</v>
      </c>
      <c r="AX46" s="20">
        <v>0</v>
      </c>
      <c r="AY46" s="20">
        <v>0</v>
      </c>
      <c r="AZ46" s="20">
        <v>29429.137302295912</v>
      </c>
      <c r="BA46" s="20">
        <v>0</v>
      </c>
      <c r="BB46" s="20">
        <v>3113.1664639087512</v>
      </c>
      <c r="BC46" s="20">
        <v>0</v>
      </c>
      <c r="BD46" s="20">
        <v>871.93242894653997</v>
      </c>
      <c r="BE46" s="20">
        <v>9753.7554493325333</v>
      </c>
      <c r="BF46" s="20">
        <v>34131.231681167817</v>
      </c>
      <c r="BG46" s="20">
        <v>0</v>
      </c>
      <c r="BH46" s="21">
        <v>717313.21951573237</v>
      </c>
      <c r="BI46" s="20">
        <v>740894.90538907773</v>
      </c>
      <c r="BJ46" s="20">
        <v>0</v>
      </c>
      <c r="BK46" s="20">
        <v>0</v>
      </c>
      <c r="BL46" s="20">
        <v>0</v>
      </c>
      <c r="BM46" s="20">
        <v>0</v>
      </c>
      <c r="BN46" s="20">
        <v>0</v>
      </c>
      <c r="BO46" s="20">
        <v>1131320.3827600002</v>
      </c>
      <c r="BP46" s="21">
        <v>1872215.2881490779</v>
      </c>
      <c r="BQ46" s="22">
        <v>2589528.5076648104</v>
      </c>
    </row>
    <row r="47" spans="1:70" x14ac:dyDescent="0.35">
      <c r="A47" s="4"/>
      <c r="B47" s="18" t="s">
        <v>141</v>
      </c>
      <c r="C47" s="19" t="s">
        <v>142</v>
      </c>
      <c r="D47" s="19" t="s">
        <v>143</v>
      </c>
      <c r="E47" s="113">
        <f t="shared" si="4"/>
        <v>1189076.5206232895</v>
      </c>
      <c r="F47" s="20">
        <v>106794.27899894778</v>
      </c>
      <c r="G47" s="20">
        <v>78.377579069094296</v>
      </c>
      <c r="H47" s="20">
        <v>168.05945055730274</v>
      </c>
      <c r="I47" s="20">
        <v>6534.8802107355923</v>
      </c>
      <c r="J47" s="20">
        <v>278.05438052232648</v>
      </c>
      <c r="K47" s="20">
        <v>14431.549979636218</v>
      </c>
      <c r="L47" s="20">
        <v>1044.1765202705228</v>
      </c>
      <c r="M47" s="20">
        <v>62383.513385772472</v>
      </c>
      <c r="N47" s="20">
        <v>221.97579331318508</v>
      </c>
      <c r="O47" s="20">
        <v>24534.3002216801</v>
      </c>
      <c r="P47" s="20">
        <v>736.57199117616676</v>
      </c>
      <c r="Q47" s="20">
        <v>500.90787735717538</v>
      </c>
      <c r="R47" s="20">
        <v>593.78344993755945</v>
      </c>
      <c r="S47" s="20">
        <v>174.20105141067512</v>
      </c>
      <c r="T47" s="20">
        <v>2263.5877926928392</v>
      </c>
      <c r="U47" s="20">
        <v>2407.3993563849208</v>
      </c>
      <c r="V47" s="20">
        <v>2920.8791477604614</v>
      </c>
      <c r="W47" s="20">
        <v>3215.701175943504</v>
      </c>
      <c r="X47" s="20">
        <v>34816.30134549064</v>
      </c>
      <c r="Y47" s="20">
        <v>9574.3758557101191</v>
      </c>
      <c r="Z47" s="20">
        <v>22113.340011903507</v>
      </c>
      <c r="AA47" s="20">
        <v>412.06700846548921</v>
      </c>
      <c r="AB47" s="20">
        <v>498.84382729934009</v>
      </c>
      <c r="AC47" s="20">
        <v>626.50237315712252</v>
      </c>
      <c r="AD47" s="20">
        <v>32.415400186472759</v>
      </c>
      <c r="AE47" s="20">
        <v>45.393719785954112</v>
      </c>
      <c r="AF47" s="20">
        <v>903.95521301773806</v>
      </c>
      <c r="AG47" s="20">
        <v>433.72493567973265</v>
      </c>
      <c r="AH47" s="20">
        <v>22967.619097735354</v>
      </c>
      <c r="AI47" s="20">
        <v>0</v>
      </c>
      <c r="AJ47" s="20">
        <v>242090.70336808261</v>
      </c>
      <c r="AK47" s="20">
        <v>15411.161487323114</v>
      </c>
      <c r="AL47" s="20">
        <v>133667.97480956925</v>
      </c>
      <c r="AM47" s="20">
        <v>17995.090071075992</v>
      </c>
      <c r="AN47" s="20">
        <v>0</v>
      </c>
      <c r="AO47" s="20">
        <v>203639.58098956206</v>
      </c>
      <c r="AP47" s="20">
        <v>0</v>
      </c>
      <c r="AQ47" s="20">
        <v>140472.38251578854</v>
      </c>
      <c r="AR47" s="20">
        <v>20944.118425298624</v>
      </c>
      <c r="AS47" s="20">
        <v>12940.004756620328</v>
      </c>
      <c r="AT47" s="20">
        <v>2295.7900327520897</v>
      </c>
      <c r="AU47" s="20">
        <v>523.9205021114484</v>
      </c>
      <c r="AV47" s="20">
        <v>37538.873941273901</v>
      </c>
      <c r="AW47" s="20">
        <v>149.56132530332587</v>
      </c>
      <c r="AX47" s="20">
        <v>176.58761921372974</v>
      </c>
      <c r="AY47" s="20">
        <v>1693.9135526409261</v>
      </c>
      <c r="AZ47" s="20">
        <v>4983.3481364651789</v>
      </c>
      <c r="BA47" s="20">
        <v>5047.9649862521237</v>
      </c>
      <c r="BB47" s="20">
        <v>7294.2038802234702</v>
      </c>
      <c r="BC47" s="20">
        <v>11237.23194328506</v>
      </c>
      <c r="BD47" s="20">
        <v>0</v>
      </c>
      <c r="BE47" s="20">
        <v>8215.0805165771908</v>
      </c>
      <c r="BF47" s="20">
        <v>1052.2906122709996</v>
      </c>
      <c r="BG47" s="20">
        <v>0</v>
      </c>
      <c r="BH47" s="21">
        <v>1189076.5206232895</v>
      </c>
      <c r="BI47" s="20">
        <v>222680.1374434082</v>
      </c>
      <c r="BJ47" s="20">
        <v>0</v>
      </c>
      <c r="BK47" s="20">
        <v>0</v>
      </c>
      <c r="BL47" s="20">
        <v>0</v>
      </c>
      <c r="BM47" s="20">
        <v>0</v>
      </c>
      <c r="BN47" s="20">
        <v>0</v>
      </c>
      <c r="BO47" s="20">
        <v>54380.631120000005</v>
      </c>
      <c r="BP47" s="21">
        <v>277060.76856340817</v>
      </c>
      <c r="BQ47" s="22">
        <v>1466137.2891866977</v>
      </c>
    </row>
    <row r="48" spans="1:70" x14ac:dyDescent="0.35">
      <c r="A48" s="4"/>
      <c r="B48" s="18" t="s">
        <v>144</v>
      </c>
      <c r="C48" s="19" t="s">
        <v>145</v>
      </c>
      <c r="D48" s="19" t="s">
        <v>146</v>
      </c>
      <c r="E48" s="113">
        <f t="shared" si="4"/>
        <v>1401611.7761575037</v>
      </c>
      <c r="F48" s="20">
        <v>195544.89777420601</v>
      </c>
      <c r="G48" s="20">
        <v>12.323406444065457</v>
      </c>
      <c r="H48" s="20">
        <v>84.046409992501808</v>
      </c>
      <c r="I48" s="20">
        <v>909.68350202436227</v>
      </c>
      <c r="J48" s="20">
        <v>199.09486828398948</v>
      </c>
      <c r="K48" s="20">
        <v>18866.566458278667</v>
      </c>
      <c r="L48" s="20">
        <v>1079.7993508895518</v>
      </c>
      <c r="M48" s="20">
        <v>39863.941154257642</v>
      </c>
      <c r="N48" s="20">
        <v>540.12729336648715</v>
      </c>
      <c r="O48" s="20">
        <v>42989.385496880779</v>
      </c>
      <c r="P48" s="20">
        <v>1052.100623687495</v>
      </c>
      <c r="Q48" s="20">
        <v>1311.2172975717081</v>
      </c>
      <c r="R48" s="20">
        <v>2122.152623644336</v>
      </c>
      <c r="S48" s="20">
        <v>569.18404199300971</v>
      </c>
      <c r="T48" s="20">
        <v>2656.068761513437</v>
      </c>
      <c r="U48" s="20">
        <v>2050.5308144141163</v>
      </c>
      <c r="V48" s="20">
        <v>3904.9265479109517</v>
      </c>
      <c r="W48" s="20">
        <v>1975.4229351625081</v>
      </c>
      <c r="X48" s="20">
        <v>16466.572104303832</v>
      </c>
      <c r="Y48" s="20">
        <v>8081.0462805098505</v>
      </c>
      <c r="Z48" s="20">
        <v>4002.0998087222829</v>
      </c>
      <c r="AA48" s="20">
        <v>1937.3079686982869</v>
      </c>
      <c r="AB48" s="20">
        <v>1417.5087028775606</v>
      </c>
      <c r="AC48" s="20">
        <v>525.21731171018178</v>
      </c>
      <c r="AD48" s="20">
        <v>20.011092901600819</v>
      </c>
      <c r="AE48" s="20">
        <v>111.18207877510078</v>
      </c>
      <c r="AF48" s="20">
        <v>1848.1722893715159</v>
      </c>
      <c r="AG48" s="20">
        <v>96.868812919201517</v>
      </c>
      <c r="AH48" s="20">
        <v>16411.357857776395</v>
      </c>
      <c r="AI48" s="20">
        <v>3766.7688328002737</v>
      </c>
      <c r="AJ48" s="115">
        <v>188677.91604289261</v>
      </c>
      <c r="AK48" s="20">
        <v>4857.7306128964156</v>
      </c>
      <c r="AL48" s="20">
        <v>87354.93485425986</v>
      </c>
      <c r="AM48" s="20">
        <v>20569.363988610105</v>
      </c>
      <c r="AN48" s="20">
        <v>25935.73692237759</v>
      </c>
      <c r="AO48" s="20">
        <v>14212.004407801545</v>
      </c>
      <c r="AP48" s="20">
        <v>0</v>
      </c>
      <c r="AQ48" s="20">
        <v>8543.2108306693026</v>
      </c>
      <c r="AR48" s="20">
        <v>7871.1682448769207</v>
      </c>
      <c r="AS48" s="20">
        <v>339487.75120728434</v>
      </c>
      <c r="AT48" s="20">
        <v>59573.816779024339</v>
      </c>
      <c r="AU48" s="20">
        <v>3461.7621461794847</v>
      </c>
      <c r="AV48" s="20">
        <v>69293.901625058264</v>
      </c>
      <c r="AW48" s="20">
        <v>308.12026726871159</v>
      </c>
      <c r="AX48" s="20">
        <v>1290.1751854766896</v>
      </c>
      <c r="AY48" s="20">
        <v>5381.0537748800953</v>
      </c>
      <c r="AZ48" s="20">
        <v>32904.667198366871</v>
      </c>
      <c r="BA48" s="20">
        <v>36463.886983524142</v>
      </c>
      <c r="BB48" s="20">
        <v>15636.724970389929</v>
      </c>
      <c r="BC48" s="20">
        <v>20828.719207613183</v>
      </c>
      <c r="BD48" s="20">
        <v>981.45334729402157</v>
      </c>
      <c r="BE48" s="20">
        <v>39514.722888548313</v>
      </c>
      <c r="BF48" s="20">
        <v>48047.372170323048</v>
      </c>
      <c r="BG48" s="20">
        <v>0</v>
      </c>
      <c r="BH48" s="21">
        <v>1401611.7761575037</v>
      </c>
      <c r="BI48" s="20">
        <v>1036873.95786378</v>
      </c>
      <c r="BJ48" s="20">
        <v>0</v>
      </c>
      <c r="BK48" s="20">
        <v>0</v>
      </c>
      <c r="BL48" s="20">
        <v>0</v>
      </c>
      <c r="BM48" s="20">
        <v>-3213.5543328930698</v>
      </c>
      <c r="BN48" s="20">
        <v>0</v>
      </c>
      <c r="BO48" s="20">
        <v>82917.886319999991</v>
      </c>
      <c r="BP48" s="21">
        <v>1116578.2898508869</v>
      </c>
      <c r="BQ48" s="22">
        <v>2518190.0660083909</v>
      </c>
      <c r="BR48" s="116"/>
    </row>
    <row r="49" spans="1:70" x14ac:dyDescent="0.35">
      <c r="A49" s="4"/>
      <c r="B49" s="121" t="s">
        <v>147</v>
      </c>
      <c r="C49" s="19" t="s">
        <v>148</v>
      </c>
      <c r="D49" s="122" t="s">
        <v>149</v>
      </c>
      <c r="E49" s="123">
        <f t="shared" si="4"/>
        <v>1173484.7679840778</v>
      </c>
      <c r="F49" s="20">
        <v>197521.00951829817</v>
      </c>
      <c r="G49" s="20">
        <v>28.843657170295714</v>
      </c>
      <c r="H49" s="20">
        <v>192.56347931517027</v>
      </c>
      <c r="I49" s="20">
        <v>2846.0779038241967</v>
      </c>
      <c r="J49" s="20">
        <v>353.5029125783679</v>
      </c>
      <c r="K49" s="20">
        <v>8893.4192344255243</v>
      </c>
      <c r="L49" s="20">
        <v>565.58153579297391</v>
      </c>
      <c r="M49" s="20">
        <v>51186.709616038876</v>
      </c>
      <c r="N49" s="20">
        <v>133.32921751343378</v>
      </c>
      <c r="O49" s="20">
        <v>13811.437060363947</v>
      </c>
      <c r="P49" s="20">
        <v>1455.4180761706862</v>
      </c>
      <c r="Q49" s="20">
        <v>694.59018798946738</v>
      </c>
      <c r="R49" s="20">
        <v>1961.210537332506</v>
      </c>
      <c r="S49" s="20">
        <v>534.54998964382389</v>
      </c>
      <c r="T49" s="20">
        <v>1457.0031414045127</v>
      </c>
      <c r="U49" s="20">
        <v>607.13094064953589</v>
      </c>
      <c r="V49" s="20">
        <v>714.92646334733263</v>
      </c>
      <c r="W49" s="20">
        <v>870.60166123427632</v>
      </c>
      <c r="X49" s="20">
        <v>21532.542863924966</v>
      </c>
      <c r="Y49" s="20">
        <v>14270.67992732836</v>
      </c>
      <c r="Z49" s="20">
        <v>3197.675602012715</v>
      </c>
      <c r="AA49" s="20">
        <v>667.30154284999594</v>
      </c>
      <c r="AB49" s="20">
        <v>1006.2795905013664</v>
      </c>
      <c r="AC49" s="20">
        <v>137.31678395937658</v>
      </c>
      <c r="AD49" s="20">
        <v>41.548922911709788</v>
      </c>
      <c r="AE49" s="20">
        <v>79.668279691786012</v>
      </c>
      <c r="AF49" s="20">
        <v>400.56892087173236</v>
      </c>
      <c r="AG49" s="20">
        <v>150.91601614167459</v>
      </c>
      <c r="AH49" s="20">
        <v>8275.7805353503791</v>
      </c>
      <c r="AI49" s="20">
        <v>730.41650314186256</v>
      </c>
      <c r="AJ49" s="20">
        <v>226632.80388341181</v>
      </c>
      <c r="AK49" s="20">
        <v>16652.167462345777</v>
      </c>
      <c r="AL49" s="20">
        <v>18326.360851288831</v>
      </c>
      <c r="AM49" s="20">
        <v>10546.214074462298</v>
      </c>
      <c r="AN49" s="20">
        <v>11013.673705924806</v>
      </c>
      <c r="AO49" s="20">
        <v>16114.783789777384</v>
      </c>
      <c r="AP49" s="20">
        <v>0</v>
      </c>
      <c r="AQ49" s="20">
        <v>5704.2913487673895</v>
      </c>
      <c r="AR49" s="20">
        <v>7136.5045660645546</v>
      </c>
      <c r="AS49" s="20">
        <v>12953.102253378325</v>
      </c>
      <c r="AT49" s="20">
        <v>252573.10970483191</v>
      </c>
      <c r="AU49" s="20">
        <v>1799.8178803070612</v>
      </c>
      <c r="AV49" s="20">
        <v>243029.29633477394</v>
      </c>
      <c r="AW49" s="20">
        <v>171.17640440683053</v>
      </c>
      <c r="AX49" s="20">
        <v>839.41917166586882</v>
      </c>
      <c r="AY49" s="20">
        <v>2214.0325118202959</v>
      </c>
      <c r="AZ49" s="20">
        <v>127.182928794681</v>
      </c>
      <c r="BA49" s="20">
        <v>2336.8751228280225</v>
      </c>
      <c r="BB49" s="20">
        <v>1265.9654963396044</v>
      </c>
      <c r="BC49" s="20">
        <v>3918.9748088923798</v>
      </c>
      <c r="BD49" s="20">
        <v>228.89127630815383</v>
      </c>
      <c r="BE49" s="20">
        <v>1349.9743766081338</v>
      </c>
      <c r="BF49" s="20">
        <v>4231.5494093006564</v>
      </c>
      <c r="BG49" s="20">
        <v>0</v>
      </c>
      <c r="BH49" s="21">
        <v>1173484.7679840778</v>
      </c>
      <c r="BI49" s="20">
        <v>307465.63504592772</v>
      </c>
      <c r="BJ49" s="20">
        <v>0</v>
      </c>
      <c r="BK49" s="20">
        <v>0</v>
      </c>
      <c r="BL49" s="20">
        <v>0</v>
      </c>
      <c r="BM49" s="20">
        <v>0</v>
      </c>
      <c r="BN49" s="20">
        <v>0</v>
      </c>
      <c r="BO49" s="20">
        <v>6741.7502400000003</v>
      </c>
      <c r="BP49" s="21">
        <v>314207.38528592774</v>
      </c>
      <c r="BQ49" s="22">
        <v>1487692.1532700055</v>
      </c>
      <c r="BR49" s="116"/>
    </row>
    <row r="50" spans="1:70" x14ac:dyDescent="0.35">
      <c r="A50" s="4"/>
      <c r="B50" s="18" t="s">
        <v>150</v>
      </c>
      <c r="C50" s="19" t="s">
        <v>151</v>
      </c>
      <c r="D50" s="19" t="s">
        <v>337</v>
      </c>
      <c r="E50" s="113">
        <f t="shared" si="4"/>
        <v>102991.4473073941</v>
      </c>
      <c r="F50" s="20">
        <v>26930.138311725837</v>
      </c>
      <c r="G50" s="20">
        <v>1.0780689544457847</v>
      </c>
      <c r="H50" s="20">
        <v>18.812870208475719</v>
      </c>
      <c r="I50" s="20">
        <v>160.09657191444418</v>
      </c>
      <c r="J50" s="20">
        <v>22.359338204244644</v>
      </c>
      <c r="K50" s="20">
        <v>3794.8404281851931</v>
      </c>
      <c r="L50" s="20">
        <v>13.165716043852839</v>
      </c>
      <c r="M50" s="20">
        <v>2182.7907761375263</v>
      </c>
      <c r="N50" s="20">
        <v>0</v>
      </c>
      <c r="O50" s="20">
        <v>184.54571891545126</v>
      </c>
      <c r="P50" s="20">
        <v>15.281069963033691</v>
      </c>
      <c r="Q50" s="20">
        <v>13.677870988698951</v>
      </c>
      <c r="R50" s="20">
        <v>64.171245136417753</v>
      </c>
      <c r="S50" s="20">
        <v>10.779919432810248</v>
      </c>
      <c r="T50" s="20">
        <v>38.091417768101827</v>
      </c>
      <c r="U50" s="20">
        <v>1.9448312138708128</v>
      </c>
      <c r="V50" s="20">
        <v>6.8778587206049542</v>
      </c>
      <c r="W50" s="20">
        <v>15.965085819449794</v>
      </c>
      <c r="X50" s="20">
        <v>386.52939555219911</v>
      </c>
      <c r="Y50" s="20">
        <v>743.4547672055204</v>
      </c>
      <c r="Z50" s="20">
        <v>12.809365795443975</v>
      </c>
      <c r="AA50" s="20">
        <v>82.343188178811189</v>
      </c>
      <c r="AB50" s="20">
        <v>48.51251790509955</v>
      </c>
      <c r="AC50" s="20">
        <v>13.415985413527007</v>
      </c>
      <c r="AD50" s="20">
        <v>3.2587606841289292</v>
      </c>
      <c r="AE50" s="20">
        <v>3.753119435892041</v>
      </c>
      <c r="AF50" s="20">
        <v>23.532340418073566</v>
      </c>
      <c r="AG50" s="20">
        <v>18.625509247620471</v>
      </c>
      <c r="AH50" s="20">
        <v>6143.7839740774698</v>
      </c>
      <c r="AI50" s="20">
        <v>149.39609733530312</v>
      </c>
      <c r="AJ50" s="20">
        <v>16151.299606550874</v>
      </c>
      <c r="AK50" s="20">
        <v>9802.3873609750681</v>
      </c>
      <c r="AL50" s="20">
        <v>13913.809349914289</v>
      </c>
      <c r="AM50" s="20">
        <v>100.80132505048911</v>
      </c>
      <c r="AN50" s="20">
        <v>627.69368492207025</v>
      </c>
      <c r="AO50" s="20">
        <v>536.84299432408216</v>
      </c>
      <c r="AP50" s="20">
        <v>0</v>
      </c>
      <c r="AQ50" s="20">
        <v>362.49769383291942</v>
      </c>
      <c r="AR50" s="20">
        <v>1614.2265006275964</v>
      </c>
      <c r="AS50" s="20">
        <v>2870.3225778690344</v>
      </c>
      <c r="AT50" s="20">
        <v>5382.3111919304647</v>
      </c>
      <c r="AU50" s="20">
        <v>5651.1092715126979</v>
      </c>
      <c r="AV50" s="20">
        <v>2401.0044485471635</v>
      </c>
      <c r="AW50" s="20">
        <v>34.281372463772669</v>
      </c>
      <c r="AX50" s="20">
        <v>56.550070689186128</v>
      </c>
      <c r="AY50" s="20">
        <v>130.44038531439449</v>
      </c>
      <c r="AZ50" s="20">
        <v>1.9733099899036952</v>
      </c>
      <c r="BA50" s="20">
        <v>27.356330194705471</v>
      </c>
      <c r="BB50" s="20">
        <v>4.6639208011206081</v>
      </c>
      <c r="BC50" s="20">
        <v>2018.5578430401772</v>
      </c>
      <c r="BD50" s="20">
        <v>0</v>
      </c>
      <c r="BE50" s="20">
        <v>75.718904980005846</v>
      </c>
      <c r="BF50" s="20">
        <v>123.56704328255094</v>
      </c>
      <c r="BG50" s="20">
        <v>0</v>
      </c>
      <c r="BH50" s="21">
        <v>102991.4473073941</v>
      </c>
      <c r="BI50" s="20">
        <v>53575.442637417713</v>
      </c>
      <c r="BJ50" s="20">
        <v>0</v>
      </c>
      <c r="BK50" s="20">
        <v>0</v>
      </c>
      <c r="BL50" s="20">
        <v>0</v>
      </c>
      <c r="BM50" s="20">
        <v>0</v>
      </c>
      <c r="BN50" s="20">
        <v>0</v>
      </c>
      <c r="BO50" s="20">
        <v>0</v>
      </c>
      <c r="BP50" s="21">
        <v>53575.442637417713</v>
      </c>
      <c r="BQ50" s="22">
        <v>156566.88994481182</v>
      </c>
      <c r="BR50" s="116"/>
    </row>
    <row r="51" spans="1:70" x14ac:dyDescent="0.35">
      <c r="A51" s="4"/>
      <c r="B51" s="18" t="s">
        <v>338</v>
      </c>
      <c r="C51" s="19" t="s">
        <v>152</v>
      </c>
      <c r="D51" s="19" t="s">
        <v>153</v>
      </c>
      <c r="E51" s="113">
        <f t="shared" si="4"/>
        <v>1024826.4691229789</v>
      </c>
      <c r="F51" s="20">
        <v>15669.188887883371</v>
      </c>
      <c r="G51" s="20">
        <v>5.233722694851088</v>
      </c>
      <c r="H51" s="20">
        <v>89.238150972105586</v>
      </c>
      <c r="I51" s="20">
        <v>82.445155628160677</v>
      </c>
      <c r="J51" s="20">
        <v>203.59213952031203</v>
      </c>
      <c r="K51" s="20">
        <v>6468.5179625749424</v>
      </c>
      <c r="L51" s="20">
        <v>95.728196662708058</v>
      </c>
      <c r="M51" s="20">
        <v>26050.90562021374</v>
      </c>
      <c r="N51" s="20">
        <v>238.71278640775932</v>
      </c>
      <c r="O51" s="20">
        <v>13852.972073976105</v>
      </c>
      <c r="P51" s="20">
        <v>5262.2772650271763</v>
      </c>
      <c r="Q51" s="20">
        <v>1063.1881063072822</v>
      </c>
      <c r="R51" s="20">
        <v>535.4790689952506</v>
      </c>
      <c r="S51" s="20">
        <v>66.878495193680735</v>
      </c>
      <c r="T51" s="20">
        <v>3178.1010988170497</v>
      </c>
      <c r="U51" s="20">
        <v>1366.4892548275536</v>
      </c>
      <c r="V51" s="20">
        <v>880.19899878096305</v>
      </c>
      <c r="W51" s="20">
        <v>216.14803426728571</v>
      </c>
      <c r="X51" s="20">
        <v>6990.3755415208771</v>
      </c>
      <c r="Y51" s="20">
        <v>1169.8138471363316</v>
      </c>
      <c r="Z51" s="20">
        <v>1245.9468202360001</v>
      </c>
      <c r="AA51" s="20">
        <v>395.71821287574528</v>
      </c>
      <c r="AB51" s="20">
        <v>252.6109023213572</v>
      </c>
      <c r="AC51" s="20">
        <v>63.530475637102597</v>
      </c>
      <c r="AD51" s="20">
        <v>4.7397725388826277</v>
      </c>
      <c r="AE51" s="20">
        <v>9.7936359616457604</v>
      </c>
      <c r="AF51" s="20">
        <v>1383.6116560770847</v>
      </c>
      <c r="AG51" s="20">
        <v>50.19831076820698</v>
      </c>
      <c r="AH51" s="20">
        <v>1652.1497882949275</v>
      </c>
      <c r="AI51" s="20">
        <v>5962.828267982617</v>
      </c>
      <c r="AJ51" s="20">
        <v>65157.021266835451</v>
      </c>
      <c r="AK51" s="20">
        <v>26056.655937910913</v>
      </c>
      <c r="AL51" s="20">
        <v>89662.340918822068</v>
      </c>
      <c r="AM51" s="20">
        <v>27386.600948635471</v>
      </c>
      <c r="AN51" s="20">
        <v>201083.93462502313</v>
      </c>
      <c r="AO51" s="20">
        <v>57021.700037563176</v>
      </c>
      <c r="AP51" s="20">
        <v>0</v>
      </c>
      <c r="AQ51" s="20">
        <v>9175.0016034792752</v>
      </c>
      <c r="AR51" s="20">
        <v>6157.561840154819</v>
      </c>
      <c r="AS51" s="20">
        <v>43389.067371199912</v>
      </c>
      <c r="AT51" s="20">
        <v>37680.381439526987</v>
      </c>
      <c r="AU51" s="20">
        <v>2445.1601293126841</v>
      </c>
      <c r="AV51" s="20">
        <v>293822.727696102</v>
      </c>
      <c r="AW51" s="20">
        <v>336.90732079061411</v>
      </c>
      <c r="AX51" s="20">
        <v>1921.4099292696681</v>
      </c>
      <c r="AY51" s="20">
        <v>5224.4609814628038</v>
      </c>
      <c r="AZ51" s="20">
        <v>13192.060836701065</v>
      </c>
      <c r="BA51" s="20">
        <v>24561.984827559234</v>
      </c>
      <c r="BB51" s="20">
        <v>2399.7286718853579</v>
      </c>
      <c r="BC51" s="20">
        <v>6765.9863151157215</v>
      </c>
      <c r="BD51" s="20">
        <v>4607.5659596105015</v>
      </c>
      <c r="BE51" s="20">
        <v>12271.598215916783</v>
      </c>
      <c r="BF51" s="20">
        <v>0</v>
      </c>
      <c r="BG51" s="20">
        <v>0</v>
      </c>
      <c r="BH51" s="21">
        <v>1024826.4691229789</v>
      </c>
      <c r="BI51" s="20">
        <v>1240281.0053206568</v>
      </c>
      <c r="BJ51" s="20">
        <v>0</v>
      </c>
      <c r="BK51" s="20">
        <v>22530.128751088894</v>
      </c>
      <c r="BL51" s="20">
        <v>0</v>
      </c>
      <c r="BM51" s="20">
        <v>0</v>
      </c>
      <c r="BN51" s="20">
        <v>0</v>
      </c>
      <c r="BO51" s="20">
        <v>0</v>
      </c>
      <c r="BP51" s="21">
        <v>1262811.1340717457</v>
      </c>
      <c r="BQ51" s="22">
        <v>2287637.6031947248</v>
      </c>
      <c r="BR51" s="116"/>
    </row>
    <row r="52" spans="1:70" x14ac:dyDescent="0.35">
      <c r="A52" s="4"/>
      <c r="B52" s="18" t="s">
        <v>339</v>
      </c>
      <c r="C52" s="19" t="s">
        <v>154</v>
      </c>
      <c r="D52" s="19" t="s">
        <v>155</v>
      </c>
      <c r="E52" s="113">
        <f>(SUM(F52:BG52))*0.0842401274155578</f>
        <v>3188.3544260791296</v>
      </c>
      <c r="F52" s="20">
        <v>5922.7713336916077</v>
      </c>
      <c r="G52" s="20">
        <v>13.786711766587084</v>
      </c>
      <c r="H52" s="20">
        <v>0.90079359297426698</v>
      </c>
      <c r="I52" s="20">
        <v>7.4189192108786299</v>
      </c>
      <c r="J52" s="20">
        <v>0.76583000361007669</v>
      </c>
      <c r="K52" s="20">
        <v>876.39402991498264</v>
      </c>
      <c r="L52" s="20">
        <v>1264.6807502592519</v>
      </c>
      <c r="M52" s="20">
        <v>0</v>
      </c>
      <c r="N52" s="20">
        <v>51.331173160663241</v>
      </c>
      <c r="O52" s="20">
        <v>34.23190264068851</v>
      </c>
      <c r="P52" s="20">
        <v>631.68079201533737</v>
      </c>
      <c r="Q52" s="20">
        <v>1.2829552717607369</v>
      </c>
      <c r="R52" s="20">
        <v>54.887683633062835</v>
      </c>
      <c r="S52" s="20">
        <v>2.4772627047303333</v>
      </c>
      <c r="T52" s="20">
        <v>33.346508409974241</v>
      </c>
      <c r="U52" s="20">
        <v>285.65068709446706</v>
      </c>
      <c r="V52" s="20">
        <v>19.193848524420961</v>
      </c>
      <c r="W52" s="20">
        <v>1.0714363334549022</v>
      </c>
      <c r="X52" s="20">
        <v>517.27251792104005</v>
      </c>
      <c r="Y52" s="20">
        <v>3.2483747723314815</v>
      </c>
      <c r="Z52" s="20">
        <v>236.41137481501949</v>
      </c>
      <c r="AA52" s="20">
        <v>1.4168138704368782</v>
      </c>
      <c r="AB52" s="20">
        <v>0.88274426852700139</v>
      </c>
      <c r="AC52" s="20">
        <v>4.6342596849467714</v>
      </c>
      <c r="AD52" s="20">
        <v>1.6038309189863265</v>
      </c>
      <c r="AE52" s="20">
        <v>1.71964422100301E-2</v>
      </c>
      <c r="AF52" s="20">
        <v>0.29902364589924696</v>
      </c>
      <c r="AG52" s="20">
        <v>312.69902629355806</v>
      </c>
      <c r="AH52" s="20">
        <v>18.528907551150006</v>
      </c>
      <c r="AI52" s="20">
        <v>79.031815449216296</v>
      </c>
      <c r="AJ52" s="20">
        <v>5129.9060970537612</v>
      </c>
      <c r="AK52" s="20">
        <v>4301.3107489686581</v>
      </c>
      <c r="AL52" s="20">
        <v>95.892192359820513</v>
      </c>
      <c r="AM52" s="20">
        <v>2943.1551372768809</v>
      </c>
      <c r="AN52" s="20">
        <v>14.8048951576238</v>
      </c>
      <c r="AO52" s="20">
        <v>162.93823255421447</v>
      </c>
      <c r="AP52" s="20">
        <v>0</v>
      </c>
      <c r="AQ52" s="20">
        <v>1650.009843409639</v>
      </c>
      <c r="AR52" s="20">
        <v>2848.323008056745</v>
      </c>
      <c r="AS52" s="20">
        <v>29.653750670003959</v>
      </c>
      <c r="AT52" s="20">
        <v>418.97407947080501</v>
      </c>
      <c r="AU52" s="20">
        <v>3.2863959127913582</v>
      </c>
      <c r="AV52" s="20">
        <v>146.90560198110478</v>
      </c>
      <c r="AW52" s="20">
        <v>414.7757416484414</v>
      </c>
      <c r="AX52" s="20">
        <v>38.723880121597809</v>
      </c>
      <c r="AY52" s="20">
        <v>287.43400461761559</v>
      </c>
      <c r="AZ52" s="20">
        <v>11.209417888372284</v>
      </c>
      <c r="BA52" s="20">
        <v>1788.6265532675247</v>
      </c>
      <c r="BB52" s="20">
        <v>231.27287663688583</v>
      </c>
      <c r="BC52" s="115">
        <v>4934.8302871040551</v>
      </c>
      <c r="BD52" s="20">
        <v>1.6401233000472597</v>
      </c>
      <c r="BE52" s="20">
        <v>470.27715393990019</v>
      </c>
      <c r="BF52" s="20">
        <v>1546.5360759234211</v>
      </c>
      <c r="BG52" s="20">
        <v>0</v>
      </c>
      <c r="BH52" s="21">
        <v>37848.40460118169</v>
      </c>
      <c r="BI52" s="20">
        <v>1201.6957742939451</v>
      </c>
      <c r="BJ52" s="20">
        <v>0</v>
      </c>
      <c r="BK52" s="20">
        <v>0</v>
      </c>
      <c r="BL52" s="20">
        <v>0</v>
      </c>
      <c r="BM52" s="20">
        <v>0</v>
      </c>
      <c r="BN52" s="20">
        <v>0</v>
      </c>
      <c r="BO52" s="20">
        <v>0</v>
      </c>
      <c r="BP52" s="21">
        <v>1201.6957742939451</v>
      </c>
      <c r="BQ52" s="22">
        <v>39050.100375475638</v>
      </c>
      <c r="BR52" s="116"/>
    </row>
    <row r="53" spans="1:70" x14ac:dyDescent="0.35">
      <c r="A53" s="4"/>
      <c r="B53" s="18" t="s">
        <v>340</v>
      </c>
      <c r="C53" s="19" t="s">
        <v>156</v>
      </c>
      <c r="D53" s="19" t="s">
        <v>157</v>
      </c>
      <c r="E53" s="113">
        <f t="shared" ref="E53:E59" si="5">SUM(F53:BG53)</f>
        <v>6574.8989088578282</v>
      </c>
      <c r="F53" s="20">
        <v>0</v>
      </c>
      <c r="G53" s="20">
        <v>0.41054833398481472</v>
      </c>
      <c r="H53" s="20">
        <v>0</v>
      </c>
      <c r="I53" s="20">
        <v>14.524451567418637</v>
      </c>
      <c r="J53" s="20">
        <v>4.3018906273054673</v>
      </c>
      <c r="K53" s="20">
        <v>871.9059960009439</v>
      </c>
      <c r="L53" s="20">
        <v>176.78198963547015</v>
      </c>
      <c r="M53" s="20">
        <v>0</v>
      </c>
      <c r="N53" s="20">
        <v>0</v>
      </c>
      <c r="O53" s="20">
        <v>334.22831992593689</v>
      </c>
      <c r="P53" s="20">
        <v>131.54431921499159</v>
      </c>
      <c r="Q53" s="20">
        <v>0</v>
      </c>
      <c r="R53" s="20">
        <v>69.5308848975004</v>
      </c>
      <c r="S53" s="20">
        <v>0.65386021672755323</v>
      </c>
      <c r="T53" s="20">
        <v>32.100429961831132</v>
      </c>
      <c r="U53" s="20">
        <v>6.9325630679402366</v>
      </c>
      <c r="V53" s="20">
        <v>8.2774246862524805</v>
      </c>
      <c r="W53" s="20">
        <v>3.4300210789068113</v>
      </c>
      <c r="X53" s="20">
        <v>89.260191259950091</v>
      </c>
      <c r="Y53" s="20">
        <v>48.765842479266148</v>
      </c>
      <c r="Z53" s="20">
        <v>16.169549009984156</v>
      </c>
      <c r="AA53" s="20">
        <v>9.7753290466430816</v>
      </c>
      <c r="AB53" s="20">
        <v>2.5575014007452004</v>
      </c>
      <c r="AC53" s="20">
        <v>7.5911164730482019</v>
      </c>
      <c r="AD53" s="20">
        <v>0.38111895875899193</v>
      </c>
      <c r="AE53" s="20">
        <v>0.32686072716411391</v>
      </c>
      <c r="AF53" s="20">
        <v>1.3651440816025273</v>
      </c>
      <c r="AG53" s="20">
        <v>1.5509783318618282</v>
      </c>
      <c r="AH53" s="20">
        <v>306.74602904198264</v>
      </c>
      <c r="AI53" s="20">
        <v>31.811266814778833</v>
      </c>
      <c r="AJ53" s="115">
        <v>1486.271308810499</v>
      </c>
      <c r="AK53" s="20">
        <v>6.1820971732093932</v>
      </c>
      <c r="AL53" s="20">
        <v>37.32932663960613</v>
      </c>
      <c r="AM53" s="20">
        <v>6.2114064262650963</v>
      </c>
      <c r="AN53" s="20">
        <v>140.35159536710773</v>
      </c>
      <c r="AO53" s="20">
        <v>101.43098728600398</v>
      </c>
      <c r="AP53" s="20">
        <v>0</v>
      </c>
      <c r="AQ53" s="20">
        <v>216.22919079448218</v>
      </c>
      <c r="AR53" s="20">
        <v>72.046409272158328</v>
      </c>
      <c r="AS53" s="20">
        <v>568.20746653453887</v>
      </c>
      <c r="AT53" s="20">
        <v>61.708935761827497</v>
      </c>
      <c r="AU53" s="20">
        <v>16.260470887333923</v>
      </c>
      <c r="AV53" s="20">
        <v>571.6880836157552</v>
      </c>
      <c r="AW53" s="20">
        <v>4.1643275255060921</v>
      </c>
      <c r="AX53" s="20">
        <v>117.56111920667351</v>
      </c>
      <c r="AY53" s="20">
        <v>101.12242540471152</v>
      </c>
      <c r="AZ53" s="20">
        <v>130.74204230046161</v>
      </c>
      <c r="BA53" s="20">
        <v>196.53925013446346</v>
      </c>
      <c r="BB53" s="20">
        <v>35.561363392315677</v>
      </c>
      <c r="BC53" s="20">
        <v>428.69359578621447</v>
      </c>
      <c r="BD53" s="20">
        <v>30.695883787284863</v>
      </c>
      <c r="BE53" s="20">
        <v>17.73785088907492</v>
      </c>
      <c r="BF53" s="20">
        <v>57.240145021336481</v>
      </c>
      <c r="BG53" s="20">
        <v>0</v>
      </c>
      <c r="BH53" s="21">
        <v>6574.8989088578282</v>
      </c>
      <c r="BI53" s="20">
        <v>0</v>
      </c>
      <c r="BJ53" s="20">
        <v>0</v>
      </c>
      <c r="BK53" s="20">
        <v>0</v>
      </c>
      <c r="BL53" s="20">
        <v>0</v>
      </c>
      <c r="BM53" s="20">
        <v>0</v>
      </c>
      <c r="BN53" s="20">
        <v>0</v>
      </c>
      <c r="BO53" s="20">
        <v>559.46184000000005</v>
      </c>
      <c r="BP53" s="21">
        <v>559.46184000000005</v>
      </c>
      <c r="BQ53" s="22">
        <v>7134.3607488578282</v>
      </c>
      <c r="BR53" s="116"/>
    </row>
    <row r="54" spans="1:70" x14ac:dyDescent="0.35">
      <c r="A54" s="4"/>
      <c r="B54" s="18" t="s">
        <v>341</v>
      </c>
      <c r="C54" s="19" t="s">
        <v>158</v>
      </c>
      <c r="D54" s="19" t="s">
        <v>159</v>
      </c>
      <c r="E54" s="113">
        <f t="shared" si="5"/>
        <v>27310.204898757649</v>
      </c>
      <c r="F54" s="20">
        <v>173.5748030615479</v>
      </c>
      <c r="G54" s="117">
        <v>0</v>
      </c>
      <c r="H54" s="117">
        <v>0</v>
      </c>
      <c r="I54" s="117">
        <v>0</v>
      </c>
      <c r="J54" s="20">
        <v>30.252626928706057</v>
      </c>
      <c r="K54" s="20">
        <v>1281.6229040853343</v>
      </c>
      <c r="L54" s="20">
        <v>59.886263005592163</v>
      </c>
      <c r="M54" s="20">
        <v>7381.6498089193801</v>
      </c>
      <c r="N54" s="20">
        <v>194.32686347653274</v>
      </c>
      <c r="O54" s="20">
        <v>13.290362513826114</v>
      </c>
      <c r="P54" s="117">
        <v>0</v>
      </c>
      <c r="Q54" s="117">
        <v>0</v>
      </c>
      <c r="R54" s="20">
        <v>85.429763681403301</v>
      </c>
      <c r="S54" s="20">
        <v>1.8790676838577658</v>
      </c>
      <c r="T54" s="20">
        <v>83.622482261431855</v>
      </c>
      <c r="U54" s="20">
        <v>14.901499445718564</v>
      </c>
      <c r="V54" s="20">
        <v>0.53062988504389241</v>
      </c>
      <c r="W54" s="20">
        <v>4.6038925435357578</v>
      </c>
      <c r="X54" s="20">
        <v>1576.958100946684</v>
      </c>
      <c r="Y54" s="20">
        <v>139.11654872660927</v>
      </c>
      <c r="Z54" s="20">
        <v>156.42691123763197</v>
      </c>
      <c r="AA54" s="20">
        <v>93.045225883607003</v>
      </c>
      <c r="AB54" s="20">
        <v>112.03974675878298</v>
      </c>
      <c r="AC54" s="117">
        <v>0</v>
      </c>
      <c r="AD54" s="20">
        <v>2.3889926820302883</v>
      </c>
      <c r="AE54" s="20">
        <v>4.5693274164842439</v>
      </c>
      <c r="AF54" s="20">
        <v>20.012604813172103</v>
      </c>
      <c r="AG54" s="20">
        <v>10.827964331618167</v>
      </c>
      <c r="AH54" s="20">
        <v>441.14970889150726</v>
      </c>
      <c r="AI54" s="20">
        <v>158.33066283248564</v>
      </c>
      <c r="AJ54" s="20">
        <v>5272.5507229308996</v>
      </c>
      <c r="AK54" s="20">
        <v>198.31882300503096</v>
      </c>
      <c r="AL54" s="20">
        <v>369.55678404354694</v>
      </c>
      <c r="AM54" s="20">
        <v>169.75861393764805</v>
      </c>
      <c r="AN54" s="117">
        <v>0</v>
      </c>
      <c r="AO54" s="20">
        <v>427.36046313564401</v>
      </c>
      <c r="AP54" s="20">
        <v>0</v>
      </c>
      <c r="AQ54" s="117">
        <v>0</v>
      </c>
      <c r="AR54" s="20">
        <v>360.10545237771407</v>
      </c>
      <c r="AS54" s="20">
        <v>1401.6608191181795</v>
      </c>
      <c r="AT54" s="20">
        <v>242.74541611928041</v>
      </c>
      <c r="AU54" s="20">
        <v>18.946434814581913</v>
      </c>
      <c r="AV54" s="20">
        <v>2008.0889651622235</v>
      </c>
      <c r="AW54" s="117">
        <v>0</v>
      </c>
      <c r="AX54" s="20">
        <v>871.74394149841771</v>
      </c>
      <c r="AY54" s="20">
        <v>466.84203682969763</v>
      </c>
      <c r="AZ54" s="117">
        <v>0</v>
      </c>
      <c r="BA54" s="20">
        <v>72.463496214066183</v>
      </c>
      <c r="BB54" s="20">
        <v>99.818209623956761</v>
      </c>
      <c r="BC54" s="20">
        <v>2767.2180945999821</v>
      </c>
      <c r="BD54" s="20">
        <v>156.27487979347276</v>
      </c>
      <c r="BE54" s="20">
        <v>366.31498354078371</v>
      </c>
      <c r="BF54" s="117">
        <v>0</v>
      </c>
      <c r="BG54" s="20">
        <v>0</v>
      </c>
      <c r="BH54" s="21">
        <v>27310.204898757649</v>
      </c>
      <c r="BI54" s="20">
        <v>0</v>
      </c>
      <c r="BJ54" s="20">
        <v>0</v>
      </c>
      <c r="BK54" s="20">
        <v>0</v>
      </c>
      <c r="BL54" s="20">
        <v>38764.083109345709</v>
      </c>
      <c r="BM54" s="115">
        <v>8506.9199440734974</v>
      </c>
      <c r="BN54" s="20">
        <v>0</v>
      </c>
      <c r="BO54" s="20">
        <v>0</v>
      </c>
      <c r="BP54" s="21">
        <v>47271.003053419205</v>
      </c>
      <c r="BQ54" s="22">
        <v>74581.207952176861</v>
      </c>
      <c r="BR54" s="116"/>
    </row>
    <row r="55" spans="1:70" x14ac:dyDescent="0.35">
      <c r="A55" s="4"/>
      <c r="B55" s="18" t="s">
        <v>342</v>
      </c>
      <c r="C55" s="19" t="s">
        <v>160</v>
      </c>
      <c r="D55" s="19" t="s">
        <v>161</v>
      </c>
      <c r="E55" s="113">
        <f t="shared" si="5"/>
        <v>205321.46172841726</v>
      </c>
      <c r="F55" s="20">
        <v>1992.4583661121862</v>
      </c>
      <c r="G55" s="20">
        <v>1.8739151586320959</v>
      </c>
      <c r="H55" s="20">
        <v>9.6091243776895663</v>
      </c>
      <c r="I55" s="20">
        <v>2153.1625579722263</v>
      </c>
      <c r="J55" s="20">
        <v>867.13303124223796</v>
      </c>
      <c r="K55" s="20">
        <v>7420.2600235763848</v>
      </c>
      <c r="L55" s="20">
        <v>2235.7823758796503</v>
      </c>
      <c r="M55" s="20">
        <v>3.1158370613296649</v>
      </c>
      <c r="N55" s="20">
        <v>789.75694485957354</v>
      </c>
      <c r="O55" s="20">
        <v>487.61443756918771</v>
      </c>
      <c r="P55" s="20">
        <v>2074.7445080285879</v>
      </c>
      <c r="Q55" s="20">
        <v>23.078863316751765</v>
      </c>
      <c r="R55" s="20">
        <v>232.80982849340046</v>
      </c>
      <c r="S55" s="20">
        <v>11.596418069790072</v>
      </c>
      <c r="T55" s="20">
        <v>648.75092041457992</v>
      </c>
      <c r="U55" s="20">
        <v>81.028446240823314</v>
      </c>
      <c r="V55" s="20">
        <v>13.869048583690313</v>
      </c>
      <c r="W55" s="20">
        <v>128.39578669160389</v>
      </c>
      <c r="X55" s="20">
        <v>10046.955788474006</v>
      </c>
      <c r="Y55" s="20">
        <v>862.72053927773163</v>
      </c>
      <c r="Z55" s="20">
        <v>440.44125320399291</v>
      </c>
      <c r="AA55" s="20">
        <v>470.79389354209383</v>
      </c>
      <c r="AB55" s="20">
        <v>42.191202524975409</v>
      </c>
      <c r="AC55" s="20">
        <v>37.146992122140702</v>
      </c>
      <c r="AD55" s="20">
        <v>2.3094370708438339</v>
      </c>
      <c r="AE55" s="20">
        <v>67.958067200333844</v>
      </c>
      <c r="AF55" s="20">
        <v>35.337138068979726</v>
      </c>
      <c r="AG55" s="20">
        <v>202.54932753299687</v>
      </c>
      <c r="AH55" s="20">
        <v>11344.759174467419</v>
      </c>
      <c r="AI55" s="20">
        <v>3721.6665693362988</v>
      </c>
      <c r="AJ55" s="115">
        <v>44068.065422386317</v>
      </c>
      <c r="AK55" s="20">
        <v>7304.5857871956214</v>
      </c>
      <c r="AL55" s="20">
        <v>13550.520727393739</v>
      </c>
      <c r="AM55" s="20">
        <v>6304.4615675888535</v>
      </c>
      <c r="AN55" s="20">
        <v>2836.0323332737321</v>
      </c>
      <c r="AO55" s="20">
        <v>560.62624789598453</v>
      </c>
      <c r="AP55" s="20">
        <v>0</v>
      </c>
      <c r="AQ55" s="20">
        <v>4575.6533481060324</v>
      </c>
      <c r="AR55" s="20">
        <v>7078.9702036848785</v>
      </c>
      <c r="AS55" s="20">
        <v>9148.878815112852</v>
      </c>
      <c r="AT55" s="20">
        <v>8948.457820896554</v>
      </c>
      <c r="AU55" s="20">
        <v>702.67528947552398</v>
      </c>
      <c r="AV55" s="20">
        <v>16769.171848952992</v>
      </c>
      <c r="AW55" s="20">
        <v>317.21506750296356</v>
      </c>
      <c r="AX55" s="20">
        <v>559.19056023961377</v>
      </c>
      <c r="AY55" s="20">
        <v>5080.4271825783944</v>
      </c>
      <c r="AZ55" s="20">
        <v>5275.6964524345849</v>
      </c>
      <c r="BA55" s="20">
        <v>2645.7829402894204</v>
      </c>
      <c r="BB55" s="20">
        <v>3396.5307819021032</v>
      </c>
      <c r="BC55" s="20">
        <v>7787.117526219472</v>
      </c>
      <c r="BD55" s="20">
        <v>488.81195472867824</v>
      </c>
      <c r="BE55" s="20">
        <v>7116.6619015829201</v>
      </c>
      <c r="BF55" s="20">
        <v>4356.0581325059147</v>
      </c>
      <c r="BG55" s="20">
        <v>0</v>
      </c>
      <c r="BH55" s="21">
        <v>205321.46172841726</v>
      </c>
      <c r="BI55" s="20">
        <v>48534.962477993409</v>
      </c>
      <c r="BJ55" s="20">
        <v>0</v>
      </c>
      <c r="BK55" s="20">
        <v>0</v>
      </c>
      <c r="BL55" s="20">
        <v>0</v>
      </c>
      <c r="BM55" s="115">
        <v>-21700.88261442924</v>
      </c>
      <c r="BN55" s="20">
        <v>0</v>
      </c>
      <c r="BO55" s="20">
        <v>3914.6657599999999</v>
      </c>
      <c r="BP55" s="21">
        <v>30748.745623564169</v>
      </c>
      <c r="BQ55" s="22">
        <v>236070.20735198143</v>
      </c>
      <c r="BR55" s="116"/>
    </row>
    <row r="56" spans="1:70" x14ac:dyDescent="0.35">
      <c r="A56" s="4"/>
      <c r="B56" s="18" t="s">
        <v>162</v>
      </c>
      <c r="C56" s="19" t="s">
        <v>163</v>
      </c>
      <c r="D56" s="19" t="s">
        <v>164</v>
      </c>
      <c r="E56" s="113">
        <f t="shared" si="5"/>
        <v>89041.642397188087</v>
      </c>
      <c r="F56" s="20">
        <v>0</v>
      </c>
      <c r="G56" s="20">
        <v>1.5519448609145809</v>
      </c>
      <c r="H56" s="20">
        <v>24.361635141159876</v>
      </c>
      <c r="I56" s="20">
        <v>103.17336543864634</v>
      </c>
      <c r="J56" s="20">
        <v>10.078570034976636</v>
      </c>
      <c r="K56" s="20">
        <v>615.24163452470441</v>
      </c>
      <c r="L56" s="20">
        <v>56.424250014962439</v>
      </c>
      <c r="M56" s="20">
        <v>2853.2065676036964</v>
      </c>
      <c r="N56" s="20">
        <v>5.8843081130919277</v>
      </c>
      <c r="O56" s="20">
        <v>834.66961448850577</v>
      </c>
      <c r="P56" s="20">
        <v>213.79089100450668</v>
      </c>
      <c r="Q56" s="20">
        <v>86.801838369825063</v>
      </c>
      <c r="R56" s="20">
        <v>118.73023630544071</v>
      </c>
      <c r="S56" s="20">
        <v>13.805000775222981</v>
      </c>
      <c r="T56" s="20">
        <v>190.4683523197325</v>
      </c>
      <c r="U56" s="20">
        <v>319.73248243836719</v>
      </c>
      <c r="V56" s="20">
        <v>178.14837873151228</v>
      </c>
      <c r="W56" s="20">
        <v>160.16018592224</v>
      </c>
      <c r="X56" s="20">
        <v>1228.4095174418426</v>
      </c>
      <c r="Y56" s="20">
        <v>635.89866722292402</v>
      </c>
      <c r="Z56" s="20">
        <v>607.82695021096163</v>
      </c>
      <c r="AA56" s="20">
        <v>262.98628322333605</v>
      </c>
      <c r="AB56" s="20">
        <v>94.309662478916138</v>
      </c>
      <c r="AC56" s="20">
        <v>43.517810582105639</v>
      </c>
      <c r="AD56" s="20">
        <v>0.84911879996389161</v>
      </c>
      <c r="AE56" s="20">
        <v>5.4576640852166047</v>
      </c>
      <c r="AF56" s="20">
        <v>17.684931551340529</v>
      </c>
      <c r="AG56" s="20">
        <v>0.18825403526882126</v>
      </c>
      <c r="AH56" s="20">
        <v>1244.150281308516</v>
      </c>
      <c r="AI56" s="20">
        <v>5250.638049801697</v>
      </c>
      <c r="AJ56" s="115">
        <v>30685.208533151526</v>
      </c>
      <c r="AK56" s="20">
        <v>44.705199794723796</v>
      </c>
      <c r="AL56" s="20">
        <v>320.35472645803594</v>
      </c>
      <c r="AM56" s="20">
        <v>35.079724050378708</v>
      </c>
      <c r="AN56" s="20">
        <v>0</v>
      </c>
      <c r="AO56" s="20">
        <v>814.69675150871296</v>
      </c>
      <c r="AP56" s="20">
        <v>0</v>
      </c>
      <c r="AQ56" s="20">
        <v>3070.4440577963865</v>
      </c>
      <c r="AR56" s="20">
        <v>295.55222141372883</v>
      </c>
      <c r="AS56" s="20">
        <v>2739.8122727739751</v>
      </c>
      <c r="AT56" s="20">
        <v>7956.0698178307757</v>
      </c>
      <c r="AU56" s="20">
        <v>22.720862052786053</v>
      </c>
      <c r="AV56" s="20">
        <v>3225.4969296404161</v>
      </c>
      <c r="AW56" s="20">
        <v>0</v>
      </c>
      <c r="AX56" s="20">
        <v>0</v>
      </c>
      <c r="AY56" s="20">
        <v>626.77291065559893</v>
      </c>
      <c r="AZ56" s="20">
        <v>873.89586921341322</v>
      </c>
      <c r="BA56" s="20">
        <v>91.817278828021756</v>
      </c>
      <c r="BB56" s="20">
        <v>50.091097674085582</v>
      </c>
      <c r="BC56" s="20">
        <v>22768.44162184736</v>
      </c>
      <c r="BD56" s="20">
        <v>0</v>
      </c>
      <c r="BE56" s="20">
        <v>242.33607566853891</v>
      </c>
      <c r="BF56" s="20">
        <v>0</v>
      </c>
      <c r="BG56" s="20">
        <v>0</v>
      </c>
      <c r="BH56" s="21">
        <v>89041.642397188087</v>
      </c>
      <c r="BI56" s="20">
        <v>38309.606164904784</v>
      </c>
      <c r="BJ56" s="20">
        <v>2164258.4289934854</v>
      </c>
      <c r="BK56" s="20">
        <v>0</v>
      </c>
      <c r="BL56" s="20">
        <v>0</v>
      </c>
      <c r="BM56" s="20">
        <v>0</v>
      </c>
      <c r="BN56" s="20">
        <v>0</v>
      </c>
      <c r="BO56" s="20">
        <v>0</v>
      </c>
      <c r="BP56" s="21">
        <v>2202568.0351583902</v>
      </c>
      <c r="BQ56" s="22">
        <v>2291609.6775555783</v>
      </c>
      <c r="BR56" s="116"/>
    </row>
    <row r="57" spans="1:70" x14ac:dyDescent="0.35">
      <c r="A57" s="4"/>
      <c r="B57" s="18" t="s">
        <v>165</v>
      </c>
      <c r="C57" s="19" t="s">
        <v>166</v>
      </c>
      <c r="D57" s="19" t="s">
        <v>167</v>
      </c>
      <c r="E57" s="113">
        <f t="shared" si="5"/>
        <v>30303.777100791965</v>
      </c>
      <c r="F57" s="20">
        <v>407.66104987803379</v>
      </c>
      <c r="G57" s="20">
        <v>0.27455793677473417</v>
      </c>
      <c r="H57" s="20">
        <v>3.2809933351843412</v>
      </c>
      <c r="I57" s="20">
        <v>11.552869429617289</v>
      </c>
      <c r="J57" s="20">
        <v>4.5731842206929292</v>
      </c>
      <c r="K57" s="20">
        <v>655.16464157077826</v>
      </c>
      <c r="L57" s="20">
        <v>134.90877174865301</v>
      </c>
      <c r="M57" s="20">
        <v>16.172773215336889</v>
      </c>
      <c r="N57" s="20">
        <v>64.039866821374758</v>
      </c>
      <c r="O57" s="20">
        <v>517.81318542133192</v>
      </c>
      <c r="P57" s="20">
        <v>0.59526599588174511</v>
      </c>
      <c r="Q57" s="20">
        <v>10.329022363842986</v>
      </c>
      <c r="R57" s="20">
        <v>2.6213079482441266</v>
      </c>
      <c r="S57" s="20">
        <v>2.8071776187040984</v>
      </c>
      <c r="T57" s="20">
        <v>20.292678683954712</v>
      </c>
      <c r="U57" s="20">
        <v>5.789149074039722</v>
      </c>
      <c r="V57" s="20">
        <v>24.461413236099894</v>
      </c>
      <c r="W57" s="20">
        <v>8.5219654126858622</v>
      </c>
      <c r="X57" s="20">
        <v>348.39949641787871</v>
      </c>
      <c r="Y57" s="20">
        <v>142.93051457186547</v>
      </c>
      <c r="Z57" s="20">
        <v>42.831762052020444</v>
      </c>
      <c r="AA57" s="20">
        <v>29.330706485010904</v>
      </c>
      <c r="AB57" s="20">
        <v>6.1171671554494269</v>
      </c>
      <c r="AC57" s="20">
        <v>5.134858691820293</v>
      </c>
      <c r="AD57" s="20">
        <v>0.17310479559872599</v>
      </c>
      <c r="AE57" s="20">
        <v>1.3630105369221988</v>
      </c>
      <c r="AF57" s="20">
        <v>1.5887285898243653</v>
      </c>
      <c r="AG57" s="20">
        <v>0.27102110229140464</v>
      </c>
      <c r="AH57" s="20">
        <v>917.52619732498579</v>
      </c>
      <c r="AI57" s="20">
        <v>118.1454085904106</v>
      </c>
      <c r="AJ57" s="20">
        <v>4076.1946985142977</v>
      </c>
      <c r="AK57" s="20">
        <v>5.2248544192425382E-2</v>
      </c>
      <c r="AL57" s="20">
        <v>0.33805879564163432</v>
      </c>
      <c r="AM57" s="20">
        <v>5.9705887720729073E-2</v>
      </c>
      <c r="AN57" s="20">
        <v>1756.4802270425334</v>
      </c>
      <c r="AO57" s="20">
        <v>109.492579292324</v>
      </c>
      <c r="AP57" s="20">
        <v>0</v>
      </c>
      <c r="AQ57" s="20">
        <v>3107.120932752272</v>
      </c>
      <c r="AR57" s="20">
        <v>104.23836639951008</v>
      </c>
      <c r="AS57" s="20">
        <v>1394.2501834713037</v>
      </c>
      <c r="AT57" s="20">
        <v>383.65547517173991</v>
      </c>
      <c r="AU57" s="20">
        <v>18.147329728945611</v>
      </c>
      <c r="AV57" s="20">
        <v>637.15239039879884</v>
      </c>
      <c r="AW57" s="20">
        <v>4.2104558781369184</v>
      </c>
      <c r="AX57" s="20">
        <v>688.76170277952554</v>
      </c>
      <c r="AY57" s="20">
        <v>157.58844698757957</v>
      </c>
      <c r="AZ57" s="20">
        <v>9531.9785017958457</v>
      </c>
      <c r="BA57" s="20">
        <v>558.49846257162665</v>
      </c>
      <c r="BB57" s="20">
        <v>218.99588377506748</v>
      </c>
      <c r="BC57" s="20">
        <v>3020.9240513909772</v>
      </c>
      <c r="BD57" s="20">
        <v>921.96738068090576</v>
      </c>
      <c r="BE57" s="20">
        <v>31.064573807595014</v>
      </c>
      <c r="BF57" s="20">
        <v>77.933594900119004</v>
      </c>
      <c r="BG57" s="20">
        <v>0</v>
      </c>
      <c r="BH57" s="21">
        <v>30303.777100791965</v>
      </c>
      <c r="BI57" s="20">
        <v>512219.75347189239</v>
      </c>
      <c r="BJ57" s="20">
        <v>3004902.1788327135</v>
      </c>
      <c r="BK57" s="20">
        <v>105569.2051100321</v>
      </c>
      <c r="BL57" s="20">
        <v>0</v>
      </c>
      <c r="BM57" s="20">
        <v>0</v>
      </c>
      <c r="BN57" s="20">
        <v>0</v>
      </c>
      <c r="BO57" s="20">
        <v>14256.8742</v>
      </c>
      <c r="BP57" s="21">
        <v>3636948.0116146379</v>
      </c>
      <c r="BQ57" s="22">
        <v>3667251.7887154301</v>
      </c>
      <c r="BR57" s="116"/>
    </row>
    <row r="58" spans="1:70" x14ac:dyDescent="0.35">
      <c r="A58" s="4"/>
      <c r="B58" s="18" t="s">
        <v>168</v>
      </c>
      <c r="C58" s="19" t="s">
        <v>169</v>
      </c>
      <c r="D58" s="19" t="s">
        <v>170</v>
      </c>
      <c r="E58" s="113">
        <f t="shared" si="5"/>
        <v>50448.327073443113</v>
      </c>
      <c r="F58" s="20">
        <v>59.941760715598264</v>
      </c>
      <c r="G58" s="20">
        <v>0</v>
      </c>
      <c r="H58" s="20">
        <v>0</v>
      </c>
      <c r="I58" s="20">
        <v>23.812779396197723</v>
      </c>
      <c r="J58" s="20">
        <v>3.5261875372560318</v>
      </c>
      <c r="K58" s="20">
        <v>0</v>
      </c>
      <c r="L58" s="20">
        <v>30.501514639797293</v>
      </c>
      <c r="M58" s="20">
        <v>26.333284691830652</v>
      </c>
      <c r="N58" s="20">
        <v>0</v>
      </c>
      <c r="O58" s="20">
        <v>0.71000273945545</v>
      </c>
      <c r="P58" s="20">
        <v>0</v>
      </c>
      <c r="Q58" s="20">
        <v>0</v>
      </c>
      <c r="R58" s="20">
        <v>0</v>
      </c>
      <c r="S58" s="20">
        <v>0</v>
      </c>
      <c r="T58" s="20">
        <v>0</v>
      </c>
      <c r="U58" s="20">
        <v>4.7979354993710439</v>
      </c>
      <c r="V58" s="20">
        <v>30.96782605217274</v>
      </c>
      <c r="W58" s="20">
        <v>6.1887682413558425</v>
      </c>
      <c r="X58" s="20">
        <v>45.676087168795306</v>
      </c>
      <c r="Y58" s="20">
        <v>178.38215670611623</v>
      </c>
      <c r="Z58" s="20">
        <v>0</v>
      </c>
      <c r="AA58" s="20">
        <v>0</v>
      </c>
      <c r="AB58" s="20">
        <v>0</v>
      </c>
      <c r="AC58" s="20">
        <v>0</v>
      </c>
      <c r="AD58" s="20">
        <v>0</v>
      </c>
      <c r="AE58" s="20">
        <v>0</v>
      </c>
      <c r="AF58" s="20">
        <v>0</v>
      </c>
      <c r="AG58" s="20">
        <v>0</v>
      </c>
      <c r="AH58" s="20">
        <v>0</v>
      </c>
      <c r="AI58" s="20">
        <v>1575.6358066997391</v>
      </c>
      <c r="AJ58" s="20">
        <v>1215.8122107989118</v>
      </c>
      <c r="AK58" s="20">
        <v>0</v>
      </c>
      <c r="AL58" s="20">
        <v>0</v>
      </c>
      <c r="AM58" s="20">
        <v>0</v>
      </c>
      <c r="AN58" s="20">
        <v>0</v>
      </c>
      <c r="AO58" s="20">
        <v>112.62884015614365</v>
      </c>
      <c r="AP58" s="20">
        <v>0</v>
      </c>
      <c r="AQ58" s="20">
        <v>216.93142925055969</v>
      </c>
      <c r="AR58" s="20">
        <v>157.90171545112483</v>
      </c>
      <c r="AS58" s="20">
        <v>0</v>
      </c>
      <c r="AT58" s="20">
        <v>101.44928781010171</v>
      </c>
      <c r="AU58" s="20">
        <v>1.56021932945997</v>
      </c>
      <c r="AV58" s="20">
        <v>0</v>
      </c>
      <c r="AW58" s="20">
        <v>0</v>
      </c>
      <c r="AX58" s="20">
        <v>0</v>
      </c>
      <c r="AY58" s="20">
        <v>0</v>
      </c>
      <c r="AZ58" s="20">
        <v>11870.73520959943</v>
      </c>
      <c r="BA58" s="20">
        <v>14.579504182594556</v>
      </c>
      <c r="BB58" s="20">
        <v>15455.249195544766</v>
      </c>
      <c r="BC58" s="20">
        <v>19122.985894425423</v>
      </c>
      <c r="BD58" s="20">
        <v>0</v>
      </c>
      <c r="BE58" s="20">
        <v>192.01945680691472</v>
      </c>
      <c r="BF58" s="20">
        <v>0</v>
      </c>
      <c r="BG58" s="20">
        <v>0</v>
      </c>
      <c r="BH58" s="21">
        <v>50448.327073443113</v>
      </c>
      <c r="BI58" s="20">
        <v>401420.6961366639</v>
      </c>
      <c r="BJ58" s="20">
        <v>1032194.5252141041</v>
      </c>
      <c r="BK58" s="20">
        <v>186329.67864836688</v>
      </c>
      <c r="BL58" s="20">
        <v>0</v>
      </c>
      <c r="BM58" s="20">
        <v>0</v>
      </c>
      <c r="BN58" s="20">
        <v>0</v>
      </c>
      <c r="BO58" s="20">
        <v>3715.6415200000001</v>
      </c>
      <c r="BP58" s="21">
        <v>1623660.541519135</v>
      </c>
      <c r="BQ58" s="22">
        <v>1674108.8685925782</v>
      </c>
      <c r="BR58" s="116"/>
    </row>
    <row r="59" spans="1:70" x14ac:dyDescent="0.35">
      <c r="A59" s="4"/>
      <c r="B59" s="18" t="s">
        <v>171</v>
      </c>
      <c r="C59" s="19" t="s">
        <v>172</v>
      </c>
      <c r="D59" s="19" t="s">
        <v>173</v>
      </c>
      <c r="E59" s="113">
        <f t="shared" si="5"/>
        <v>665307.65549989627</v>
      </c>
      <c r="F59" s="20">
        <v>137327.39732847433</v>
      </c>
      <c r="G59" s="20">
        <v>1.2512614952407233</v>
      </c>
      <c r="H59" s="20">
        <v>22.242768530494857</v>
      </c>
      <c r="I59" s="20">
        <v>692.80832783083076</v>
      </c>
      <c r="J59" s="20">
        <v>129.4432798792831</v>
      </c>
      <c r="K59" s="20">
        <v>2102.8942717233426</v>
      </c>
      <c r="L59" s="20">
        <v>53.658662306271978</v>
      </c>
      <c r="M59" s="20">
        <v>4913.8553180283061</v>
      </c>
      <c r="N59" s="20">
        <v>360.5809307903686</v>
      </c>
      <c r="O59" s="20">
        <v>39673.619745511045</v>
      </c>
      <c r="P59" s="20">
        <v>505.09575309438043</v>
      </c>
      <c r="Q59" s="20">
        <v>1104.0719318235249</v>
      </c>
      <c r="R59" s="20">
        <v>1227.6689918723514</v>
      </c>
      <c r="S59" s="20">
        <v>317.86539191510485</v>
      </c>
      <c r="T59" s="20">
        <v>2929.1623546331944</v>
      </c>
      <c r="U59" s="20">
        <v>1053.089933994449</v>
      </c>
      <c r="V59" s="20">
        <v>3409.7801391050207</v>
      </c>
      <c r="W59" s="20">
        <v>144.98000086541845</v>
      </c>
      <c r="X59" s="20">
        <v>20953.720894066035</v>
      </c>
      <c r="Y59" s="20">
        <v>60506.65898918872</v>
      </c>
      <c r="Z59" s="20">
        <v>7645.4608459661222</v>
      </c>
      <c r="AA59" s="20">
        <v>743.50937962704882</v>
      </c>
      <c r="AB59" s="20">
        <v>265.72917108125665</v>
      </c>
      <c r="AC59" s="20">
        <v>164.09044528387901</v>
      </c>
      <c r="AD59" s="20">
        <v>3.8072560971801623</v>
      </c>
      <c r="AE59" s="20">
        <v>19.979220137246369</v>
      </c>
      <c r="AF59" s="20">
        <v>297.75844943265309</v>
      </c>
      <c r="AG59" s="20">
        <v>2.7816683308487664</v>
      </c>
      <c r="AH59" s="20">
        <v>16174.746055359014</v>
      </c>
      <c r="AI59" s="20">
        <v>1453.0014490638343</v>
      </c>
      <c r="AJ59" s="20">
        <v>109016.90210788984</v>
      </c>
      <c r="AK59" s="20">
        <v>2986.6183629806219</v>
      </c>
      <c r="AL59" s="20">
        <v>37476.879386731423</v>
      </c>
      <c r="AM59" s="20">
        <v>336.24813613997617</v>
      </c>
      <c r="AN59" s="20">
        <v>7444.0704431033664</v>
      </c>
      <c r="AO59" s="20">
        <v>5810.0917413235602</v>
      </c>
      <c r="AP59" s="20">
        <v>0</v>
      </c>
      <c r="AQ59" s="20">
        <v>5086.2057441185962</v>
      </c>
      <c r="AR59" s="20">
        <v>1720.5369719159758</v>
      </c>
      <c r="AS59" s="20">
        <v>31213.454255198092</v>
      </c>
      <c r="AT59" s="20">
        <v>3744.9411052647379</v>
      </c>
      <c r="AU59" s="20">
        <v>553.31334865631106</v>
      </c>
      <c r="AV59" s="20">
        <v>46775.358006302049</v>
      </c>
      <c r="AW59" s="20">
        <v>65.368665469879161</v>
      </c>
      <c r="AX59" s="20">
        <v>65.009598854468805</v>
      </c>
      <c r="AY59" s="20">
        <v>2033.882940317123</v>
      </c>
      <c r="AZ59" s="20">
        <v>7956.3644193290711</v>
      </c>
      <c r="BA59" s="20">
        <v>15134.53885124097</v>
      </c>
      <c r="BB59" s="20">
        <v>15193.276585886713</v>
      </c>
      <c r="BC59" s="20">
        <v>63086.893201958454</v>
      </c>
      <c r="BD59" s="20">
        <v>746.72387170087234</v>
      </c>
      <c r="BE59" s="20">
        <v>2195.6646315837488</v>
      </c>
      <c r="BF59" s="20">
        <v>2464.6029084234842</v>
      </c>
      <c r="BG59" s="20">
        <v>0</v>
      </c>
      <c r="BH59" s="21">
        <v>665307.65549989627</v>
      </c>
      <c r="BI59" s="20">
        <v>530313.40528634889</v>
      </c>
      <c r="BJ59" s="20">
        <v>0</v>
      </c>
      <c r="BK59" s="20">
        <v>0</v>
      </c>
      <c r="BL59" s="20">
        <v>0</v>
      </c>
      <c r="BM59" s="20">
        <v>0</v>
      </c>
      <c r="BN59" s="20">
        <v>0</v>
      </c>
      <c r="BO59" s="20">
        <v>0</v>
      </c>
      <c r="BP59" s="21">
        <v>530313.40528634889</v>
      </c>
      <c r="BQ59" s="22">
        <v>1195621.0607862452</v>
      </c>
      <c r="BR59" s="116"/>
    </row>
    <row r="60" spans="1:70" x14ac:dyDescent="0.35">
      <c r="A60" s="4"/>
      <c r="B60" s="124" t="s">
        <v>174</v>
      </c>
      <c r="C60" s="19" t="s">
        <v>175</v>
      </c>
      <c r="D60" s="19" t="s">
        <v>176</v>
      </c>
      <c r="E60" s="113">
        <f>(SUM(F60:BG60))*0.401018009539749</f>
        <v>13963.522403295157</v>
      </c>
      <c r="F60" s="20">
        <v>556.10071441299885</v>
      </c>
      <c r="G60" s="20">
        <v>1.6363696742673371E-2</v>
      </c>
      <c r="H60" s="20">
        <v>3.286761864047127</v>
      </c>
      <c r="I60" s="20">
        <v>1.5418895312376417</v>
      </c>
      <c r="J60" s="20">
        <v>2.2009291433261606</v>
      </c>
      <c r="K60" s="20">
        <v>191.35633773020075</v>
      </c>
      <c r="L60" s="20">
        <v>13.803921507878171</v>
      </c>
      <c r="M60" s="20">
        <v>2290.3932655288181</v>
      </c>
      <c r="N60" s="20">
        <v>3.8167862580030616</v>
      </c>
      <c r="O60" s="20">
        <v>8709.7677369169869</v>
      </c>
      <c r="P60" s="20">
        <v>3.5477948123327718E-2</v>
      </c>
      <c r="Q60" s="20">
        <v>0.61561137731343663</v>
      </c>
      <c r="R60" s="20">
        <v>0.15623037105746324</v>
      </c>
      <c r="S60" s="20">
        <v>0.31827965698663702</v>
      </c>
      <c r="T60" s="20">
        <v>1.5337359516843792</v>
      </c>
      <c r="U60" s="20">
        <v>0.64535749838974055</v>
      </c>
      <c r="V60" s="20">
        <v>12.65870317463088</v>
      </c>
      <c r="W60" s="20">
        <v>1.99778700930701</v>
      </c>
      <c r="X60" s="20">
        <v>839.10188630200207</v>
      </c>
      <c r="Y60" s="20">
        <v>21.737635947992946</v>
      </c>
      <c r="Z60" s="20">
        <v>4.9317221332471428</v>
      </c>
      <c r="AA60" s="20">
        <v>11.241914935211465</v>
      </c>
      <c r="AB60" s="20">
        <v>18.407840113159594</v>
      </c>
      <c r="AC60" s="20">
        <v>0.30603839552617501</v>
      </c>
      <c r="AD60" s="20">
        <v>1.1438637385037647E-2</v>
      </c>
      <c r="AE60" s="20">
        <v>8.4973954358729578E-2</v>
      </c>
      <c r="AF60" s="20">
        <v>9.4688476892072743E-2</v>
      </c>
      <c r="AG60" s="20">
        <v>1.6152900843839489E-2</v>
      </c>
      <c r="AH60" s="20">
        <v>252.96182024822488</v>
      </c>
      <c r="AI60" s="20">
        <v>172.17441095116908</v>
      </c>
      <c r="AJ60" s="20">
        <v>286.5107758219595</v>
      </c>
      <c r="AK60" s="20">
        <v>3.1140215564124866E-3</v>
      </c>
      <c r="AL60" s="20">
        <v>2.0148358046159151E-2</v>
      </c>
      <c r="AM60" s="20">
        <v>3.5584804358050979E-3</v>
      </c>
      <c r="AN60" s="20">
        <v>104.68650117151252</v>
      </c>
      <c r="AO60" s="20">
        <v>434.38709132707959</v>
      </c>
      <c r="AP60" s="20">
        <v>0</v>
      </c>
      <c r="AQ60" s="20">
        <v>396.46129614200032</v>
      </c>
      <c r="AR60" s="20">
        <v>1693.915898947894</v>
      </c>
      <c r="AS60" s="20">
        <v>319.96532999120473</v>
      </c>
      <c r="AT60" s="20">
        <v>735.38975366288196</v>
      </c>
      <c r="AU60" s="20">
        <v>16.842711333698418</v>
      </c>
      <c r="AV60" s="20">
        <v>10800.034746316634</v>
      </c>
      <c r="AW60" s="20">
        <v>0.25094384066145675</v>
      </c>
      <c r="AX60" s="20">
        <v>56.944043563182404</v>
      </c>
      <c r="AY60" s="20">
        <v>159.41358015986833</v>
      </c>
      <c r="AZ60" s="20">
        <v>1124.7395238649046</v>
      </c>
      <c r="BA60" s="20">
        <v>817.79990771853011</v>
      </c>
      <c r="BB60" s="20">
        <v>889.26025899109402</v>
      </c>
      <c r="BC60" s="20">
        <v>3723.7310954044033</v>
      </c>
      <c r="BD60" s="20">
        <v>57.771965564711749</v>
      </c>
      <c r="BE60" s="20">
        <v>86.094287928198995</v>
      </c>
      <c r="BF60" s="20">
        <v>4.6448546634522669</v>
      </c>
      <c r="BG60" s="20">
        <v>0</v>
      </c>
      <c r="BH60" s="21">
        <v>34820.187799847656</v>
      </c>
      <c r="BI60" s="20">
        <v>6227.0469540089598</v>
      </c>
      <c r="BJ60" s="20">
        <v>0</v>
      </c>
      <c r="BK60" s="20">
        <v>5244.5462004820665</v>
      </c>
      <c r="BL60" s="20">
        <v>0</v>
      </c>
      <c r="BM60" s="20">
        <v>0</v>
      </c>
      <c r="BN60" s="20">
        <v>0</v>
      </c>
      <c r="BO60" s="20">
        <v>0</v>
      </c>
      <c r="BP60" s="21">
        <v>11471.593154491027</v>
      </c>
      <c r="BQ60" s="22">
        <v>46291.780954338683</v>
      </c>
      <c r="BR60" s="116"/>
    </row>
    <row r="61" spans="1:70" x14ac:dyDescent="0.35">
      <c r="A61" s="4"/>
      <c r="B61" s="18" t="s">
        <v>177</v>
      </c>
      <c r="C61" s="19" t="s">
        <v>178</v>
      </c>
      <c r="D61" s="19" t="s">
        <v>179</v>
      </c>
      <c r="E61" s="113">
        <f t="shared" ref="E61:E63" si="6">SUM(F61:BG61)</f>
        <v>73236.951910575735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370.64973578326033</v>
      </c>
      <c r="L61" s="20">
        <v>11.365415407339638</v>
      </c>
      <c r="M61" s="20">
        <v>5569.1380550000767</v>
      </c>
      <c r="N61" s="20">
        <v>99.434120589476635</v>
      </c>
      <c r="O61" s="20">
        <v>8469.6871261751021</v>
      </c>
      <c r="P61" s="20">
        <v>0</v>
      </c>
      <c r="Q61" s="20">
        <v>0</v>
      </c>
      <c r="R61" s="20">
        <v>0</v>
      </c>
      <c r="S61" s="20">
        <v>0</v>
      </c>
      <c r="T61" s="20">
        <v>845.87578369898245</v>
      </c>
      <c r="U61" s="20">
        <v>0</v>
      </c>
      <c r="V61" s="20">
        <v>700.31321616640116</v>
      </c>
      <c r="W61" s="20">
        <v>0</v>
      </c>
      <c r="X61" s="20">
        <v>0</v>
      </c>
      <c r="Y61" s="20">
        <v>0</v>
      </c>
      <c r="Z61" s="20">
        <v>0</v>
      </c>
      <c r="AA61" s="20">
        <v>0</v>
      </c>
      <c r="AB61" s="20">
        <v>0</v>
      </c>
      <c r="AC61" s="20">
        <v>0</v>
      </c>
      <c r="AD61" s="20">
        <v>0</v>
      </c>
      <c r="AE61" s="20">
        <v>0</v>
      </c>
      <c r="AF61" s="20">
        <v>0</v>
      </c>
      <c r="AG61" s="20">
        <v>0</v>
      </c>
      <c r="AH61" s="20">
        <v>0</v>
      </c>
      <c r="AI61" s="20">
        <v>0</v>
      </c>
      <c r="AJ61" s="20">
        <v>0</v>
      </c>
      <c r="AK61" s="20">
        <v>0</v>
      </c>
      <c r="AL61" s="20">
        <v>0</v>
      </c>
      <c r="AM61" s="20">
        <v>0</v>
      </c>
      <c r="AN61" s="20">
        <v>3584.4869104927016</v>
      </c>
      <c r="AO61" s="20">
        <v>392.227734339797</v>
      </c>
      <c r="AP61" s="20">
        <v>0</v>
      </c>
      <c r="AQ61" s="20">
        <v>198.5974315377201</v>
      </c>
      <c r="AR61" s="20">
        <v>137.64271170791571</v>
      </c>
      <c r="AS61" s="20">
        <v>12038.336086516163</v>
      </c>
      <c r="AT61" s="20">
        <v>0</v>
      </c>
      <c r="AU61" s="20">
        <v>0</v>
      </c>
      <c r="AV61" s="20">
        <v>0</v>
      </c>
      <c r="AW61" s="20">
        <v>0</v>
      </c>
      <c r="AX61" s="20">
        <v>0</v>
      </c>
      <c r="AY61" s="20">
        <v>2474.6757406774063</v>
      </c>
      <c r="AZ61" s="20">
        <v>1026.5193751082079</v>
      </c>
      <c r="BA61" s="20">
        <v>2562.3684298132071</v>
      </c>
      <c r="BB61" s="20">
        <v>3640.7736722161098</v>
      </c>
      <c r="BC61" s="20">
        <v>0</v>
      </c>
      <c r="BD61" s="20">
        <v>81.734005012211213</v>
      </c>
      <c r="BE61" s="20">
        <v>25973.343629374365</v>
      </c>
      <c r="BF61" s="20">
        <v>5059.7827309592949</v>
      </c>
      <c r="BG61" s="20">
        <v>0</v>
      </c>
      <c r="BH61" s="21">
        <v>73236.951910575735</v>
      </c>
      <c r="BI61" s="20">
        <v>207596.22443423237</v>
      </c>
      <c r="BJ61" s="20">
        <v>240208.76695969619</v>
      </c>
      <c r="BK61" s="20">
        <v>128259.95816027861</v>
      </c>
      <c r="BL61" s="20">
        <v>0</v>
      </c>
      <c r="BM61" s="20">
        <v>0</v>
      </c>
      <c r="BN61" s="20">
        <v>0</v>
      </c>
      <c r="BO61" s="20">
        <v>0</v>
      </c>
      <c r="BP61" s="21">
        <v>576064.94955420715</v>
      </c>
      <c r="BQ61" s="22">
        <v>649301.90146478289</v>
      </c>
      <c r="BR61" s="116"/>
    </row>
    <row r="62" spans="1:70" x14ac:dyDescent="0.35">
      <c r="A62" s="4"/>
      <c r="B62" s="18" t="s">
        <v>180</v>
      </c>
      <c r="C62" s="19" t="s">
        <v>181</v>
      </c>
      <c r="D62" s="19" t="s">
        <v>182</v>
      </c>
      <c r="E62" s="113">
        <f t="shared" si="6"/>
        <v>355065.25952076184</v>
      </c>
      <c r="F62" s="20">
        <v>38926.174876552075</v>
      </c>
      <c r="G62" s="20">
        <v>19.074015271163788</v>
      </c>
      <c r="H62" s="20">
        <v>200.94384579525683</v>
      </c>
      <c r="I62" s="20">
        <v>1557.5125946608978</v>
      </c>
      <c r="J62" s="20">
        <v>129.88202803761089</v>
      </c>
      <c r="K62" s="20">
        <v>251.81272226345854</v>
      </c>
      <c r="L62" s="20">
        <v>370.80863469286322</v>
      </c>
      <c r="M62" s="20">
        <v>13297.611050592532</v>
      </c>
      <c r="N62" s="20">
        <v>69.348192494294892</v>
      </c>
      <c r="O62" s="20">
        <v>0</v>
      </c>
      <c r="P62" s="20">
        <v>0</v>
      </c>
      <c r="Q62" s="20">
        <v>0</v>
      </c>
      <c r="R62" s="20">
        <v>0</v>
      </c>
      <c r="S62" s="20">
        <v>7.7274975952074954</v>
      </c>
      <c r="T62" s="20">
        <v>745.59395409047795</v>
      </c>
      <c r="U62" s="20">
        <v>35.522800528609366</v>
      </c>
      <c r="V62" s="20">
        <v>1374.9768619111028</v>
      </c>
      <c r="W62" s="20">
        <v>1490.8491376215495</v>
      </c>
      <c r="X62" s="20">
        <v>74417.876813368464</v>
      </c>
      <c r="Y62" s="20">
        <v>56.24266487639126</v>
      </c>
      <c r="Z62" s="20">
        <v>680.51066320597852</v>
      </c>
      <c r="AA62" s="20">
        <v>19.861744202453846</v>
      </c>
      <c r="AB62" s="20">
        <v>180.69087658449436</v>
      </c>
      <c r="AC62" s="20">
        <v>0</v>
      </c>
      <c r="AD62" s="20">
        <v>4.0884500934831829</v>
      </c>
      <c r="AE62" s="20">
        <v>21.619262588554399</v>
      </c>
      <c r="AF62" s="20">
        <v>549.3012220836373</v>
      </c>
      <c r="AG62" s="20">
        <v>352.73310205803756</v>
      </c>
      <c r="AH62" s="20">
        <v>17744.538620746029</v>
      </c>
      <c r="AI62" s="20">
        <v>2919.8074293689533</v>
      </c>
      <c r="AJ62" s="20">
        <v>36003.40679016427</v>
      </c>
      <c r="AK62" s="20">
        <v>96.084121895399306</v>
      </c>
      <c r="AL62" s="20">
        <v>0</v>
      </c>
      <c r="AM62" s="20">
        <v>114.59454801555147</v>
      </c>
      <c r="AN62" s="20">
        <v>16861.906406316193</v>
      </c>
      <c r="AO62" s="20">
        <v>5376.5201938523278</v>
      </c>
      <c r="AP62" s="20">
        <v>0</v>
      </c>
      <c r="AQ62" s="20">
        <v>4148.1117810529295</v>
      </c>
      <c r="AR62" s="20">
        <v>9654.8450299014585</v>
      </c>
      <c r="AS62" s="20">
        <v>15945.691355919762</v>
      </c>
      <c r="AT62" s="20">
        <v>6203.081134375504</v>
      </c>
      <c r="AU62" s="20">
        <v>0</v>
      </c>
      <c r="AV62" s="20">
        <v>41596.364313191065</v>
      </c>
      <c r="AW62" s="20">
        <v>487.65280040342429</v>
      </c>
      <c r="AX62" s="20">
        <v>1556.4188938512352</v>
      </c>
      <c r="AY62" s="20">
        <v>2943.1899106366213</v>
      </c>
      <c r="AZ62" s="20">
        <v>717.07832389947339</v>
      </c>
      <c r="BA62" s="20">
        <v>5618.5809571689315</v>
      </c>
      <c r="BB62" s="20">
        <v>2437.6578672612945</v>
      </c>
      <c r="BC62" s="20">
        <v>36798.784182049669</v>
      </c>
      <c r="BD62" s="20">
        <v>2196.5316702507071</v>
      </c>
      <c r="BE62" s="20">
        <v>1869.1426238740485</v>
      </c>
      <c r="BF62" s="20">
        <v>9014.5075553983788</v>
      </c>
      <c r="BG62" s="20">
        <v>0</v>
      </c>
      <c r="BH62" s="21">
        <v>355065.25952076184</v>
      </c>
      <c r="BI62" s="119">
        <v>266675.89697499364</v>
      </c>
      <c r="BJ62" s="20">
        <v>0</v>
      </c>
      <c r="BK62" s="20">
        <v>0</v>
      </c>
      <c r="BL62" s="20">
        <v>0</v>
      </c>
      <c r="BM62" s="20">
        <v>0</v>
      </c>
      <c r="BN62" s="20">
        <v>0</v>
      </c>
      <c r="BO62" s="20">
        <v>0</v>
      </c>
      <c r="BP62" s="21">
        <v>266675.89697499364</v>
      </c>
      <c r="BQ62" s="22">
        <v>621741.15649575554</v>
      </c>
    </row>
    <row r="63" spans="1:70" x14ac:dyDescent="0.35">
      <c r="A63" s="4"/>
      <c r="B63" s="18" t="s">
        <v>343</v>
      </c>
      <c r="C63" s="19" t="s">
        <v>3</v>
      </c>
      <c r="D63" s="19"/>
      <c r="E63" s="113">
        <f t="shared" si="6"/>
        <v>225873.89199999999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0">
        <v>0</v>
      </c>
      <c r="S63" s="20">
        <v>0</v>
      </c>
      <c r="T63" s="20">
        <v>0</v>
      </c>
      <c r="U63" s="20">
        <v>0</v>
      </c>
      <c r="V63" s="20">
        <v>0</v>
      </c>
      <c r="W63" s="20">
        <v>0</v>
      </c>
      <c r="X63" s="20">
        <v>0</v>
      </c>
      <c r="Y63" s="20">
        <v>0</v>
      </c>
      <c r="Z63" s="20">
        <v>0</v>
      </c>
      <c r="AA63" s="20">
        <v>0</v>
      </c>
      <c r="AB63" s="20">
        <v>0</v>
      </c>
      <c r="AC63" s="20">
        <v>0</v>
      </c>
      <c r="AD63" s="20">
        <v>0</v>
      </c>
      <c r="AE63" s="20">
        <v>0</v>
      </c>
      <c r="AF63" s="20">
        <v>0</v>
      </c>
      <c r="AG63" s="20">
        <v>0</v>
      </c>
      <c r="AH63" s="20">
        <v>0</v>
      </c>
      <c r="AI63" s="20">
        <v>0</v>
      </c>
      <c r="AJ63" s="20">
        <v>0</v>
      </c>
      <c r="AK63" s="20">
        <v>0</v>
      </c>
      <c r="AL63" s="20">
        <v>0</v>
      </c>
      <c r="AM63" s="20">
        <v>0</v>
      </c>
      <c r="AN63" s="20">
        <v>0</v>
      </c>
      <c r="AO63" s="20">
        <v>0</v>
      </c>
      <c r="AP63" s="20">
        <v>0</v>
      </c>
      <c r="AQ63" s="20">
        <v>0</v>
      </c>
      <c r="AR63" s="20">
        <v>0</v>
      </c>
      <c r="AS63" s="20">
        <v>0</v>
      </c>
      <c r="AT63" s="20">
        <v>0</v>
      </c>
      <c r="AU63" s="20">
        <v>0</v>
      </c>
      <c r="AV63" s="20">
        <v>0</v>
      </c>
      <c r="AW63" s="20">
        <v>0</v>
      </c>
      <c r="AX63" s="20">
        <v>0</v>
      </c>
      <c r="AY63" s="20">
        <v>0</v>
      </c>
      <c r="AZ63" s="20">
        <v>0</v>
      </c>
      <c r="BA63" s="20">
        <v>0</v>
      </c>
      <c r="BB63" s="20">
        <v>0</v>
      </c>
      <c r="BC63" s="20">
        <v>0</v>
      </c>
      <c r="BD63" s="20">
        <v>0</v>
      </c>
      <c r="BE63" s="20">
        <v>0</v>
      </c>
      <c r="BF63" s="20">
        <v>0</v>
      </c>
      <c r="BG63" s="20">
        <v>225873.89199999999</v>
      </c>
      <c r="BH63" s="21">
        <v>225873.89199999999</v>
      </c>
      <c r="BI63" s="20">
        <v>265156.30800000008</v>
      </c>
      <c r="BJ63" s="20">
        <v>0</v>
      </c>
      <c r="BK63" s="20">
        <v>0</v>
      </c>
      <c r="BL63" s="20">
        <v>0</v>
      </c>
      <c r="BM63" s="20">
        <v>0</v>
      </c>
      <c r="BN63" s="20">
        <v>0</v>
      </c>
      <c r="BO63" s="20">
        <v>0</v>
      </c>
      <c r="BP63" s="21">
        <v>265156.30800000008</v>
      </c>
      <c r="BQ63" s="22">
        <v>491030.20000000007</v>
      </c>
      <c r="BR63" s="116"/>
    </row>
    <row r="64" spans="1:70" x14ac:dyDescent="0.35">
      <c r="B64" s="18" t="s">
        <v>183</v>
      </c>
      <c r="C64" s="19" t="s">
        <v>184</v>
      </c>
      <c r="D64" s="19"/>
      <c r="E64" s="113"/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0</v>
      </c>
      <c r="R64" s="20">
        <v>0</v>
      </c>
      <c r="S64" s="20">
        <v>0</v>
      </c>
      <c r="T64" s="20">
        <v>0</v>
      </c>
      <c r="U64" s="20">
        <v>0</v>
      </c>
      <c r="V64" s="20">
        <v>0</v>
      </c>
      <c r="W64" s="20">
        <v>0</v>
      </c>
      <c r="X64" s="20">
        <v>0</v>
      </c>
      <c r="Y64" s="20">
        <v>0</v>
      </c>
      <c r="Z64" s="20">
        <v>0</v>
      </c>
      <c r="AA64" s="20">
        <v>0</v>
      </c>
      <c r="AB64" s="20">
        <v>0</v>
      </c>
      <c r="AC64" s="20">
        <v>0</v>
      </c>
      <c r="AD64" s="20">
        <v>0</v>
      </c>
      <c r="AE64" s="20">
        <v>0</v>
      </c>
      <c r="AF64" s="20">
        <v>0</v>
      </c>
      <c r="AG64" s="20">
        <v>0</v>
      </c>
      <c r="AH64" s="20">
        <v>0</v>
      </c>
      <c r="AI64" s="20">
        <v>0</v>
      </c>
      <c r="AJ64" s="20">
        <v>0</v>
      </c>
      <c r="AK64" s="20">
        <v>0</v>
      </c>
      <c r="AL64" s="20">
        <v>0</v>
      </c>
      <c r="AM64" s="20">
        <v>0</v>
      </c>
      <c r="AN64" s="20">
        <v>0</v>
      </c>
      <c r="AO64" s="20">
        <v>0</v>
      </c>
      <c r="AP64" s="20">
        <v>0</v>
      </c>
      <c r="AQ64" s="20">
        <v>0</v>
      </c>
      <c r="AR64" s="20">
        <v>0</v>
      </c>
      <c r="AS64" s="20">
        <v>0</v>
      </c>
      <c r="AT64" s="20">
        <v>0</v>
      </c>
      <c r="AU64" s="20">
        <v>0</v>
      </c>
      <c r="AV64" s="20">
        <v>0</v>
      </c>
      <c r="AW64" s="20">
        <v>0</v>
      </c>
      <c r="AX64" s="20">
        <v>0</v>
      </c>
      <c r="AY64" s="20">
        <v>0</v>
      </c>
      <c r="AZ64" s="20">
        <v>0</v>
      </c>
      <c r="BA64" s="20">
        <v>0</v>
      </c>
      <c r="BB64" s="20">
        <v>0</v>
      </c>
      <c r="BC64" s="20">
        <v>0</v>
      </c>
      <c r="BD64" s="20">
        <v>0</v>
      </c>
      <c r="BE64" s="20">
        <v>0</v>
      </c>
      <c r="BF64" s="20">
        <v>0</v>
      </c>
      <c r="BG64" s="20">
        <v>0</v>
      </c>
      <c r="BH64" s="21">
        <v>0</v>
      </c>
      <c r="BI64" s="119">
        <v>28074.171240000003</v>
      </c>
      <c r="BJ64" s="20">
        <v>0</v>
      </c>
      <c r="BK64" s="20">
        <v>0</v>
      </c>
      <c r="BL64" s="20">
        <v>0</v>
      </c>
      <c r="BM64" s="20">
        <v>0</v>
      </c>
      <c r="BN64" s="20">
        <v>0</v>
      </c>
      <c r="BO64" s="20">
        <v>0</v>
      </c>
      <c r="BP64" s="21">
        <v>28074.171240000003</v>
      </c>
      <c r="BQ64" s="22">
        <v>28074.171240000003</v>
      </c>
    </row>
    <row r="65" spans="1:69" x14ac:dyDescent="0.35">
      <c r="A65" s="5"/>
      <c r="B65" s="125" t="s">
        <v>344</v>
      </c>
      <c r="C65" s="126" t="s">
        <v>185</v>
      </c>
      <c r="D65" s="127" t="s">
        <v>345</v>
      </c>
      <c r="E65" s="127"/>
      <c r="F65" s="25">
        <v>11705781.351880323</v>
      </c>
      <c r="G65" s="25">
        <v>3800.4163784488719</v>
      </c>
      <c r="H65" s="25">
        <v>9502.0688698884333</v>
      </c>
      <c r="I65" s="25">
        <v>120294.59835546039</v>
      </c>
      <c r="J65" s="25">
        <v>13145.773127543789</v>
      </c>
      <c r="K65" s="25">
        <v>1280304.9234929986</v>
      </c>
      <c r="L65" s="25">
        <v>76585.022275872019</v>
      </c>
      <c r="M65" s="25">
        <v>4539226.6023644041</v>
      </c>
      <c r="N65" s="25">
        <v>21795.076478980958</v>
      </c>
      <c r="O65" s="25">
        <v>1989390.2592455128</v>
      </c>
      <c r="P65" s="25">
        <v>175054.05048415455</v>
      </c>
      <c r="Q65" s="25">
        <v>75461.208564082102</v>
      </c>
      <c r="R65" s="25">
        <v>136625.57422319229</v>
      </c>
      <c r="S65" s="25">
        <v>9883.9488778601863</v>
      </c>
      <c r="T65" s="25">
        <v>123749.95732928684</v>
      </c>
      <c r="U65" s="25">
        <v>87142.617771796882</v>
      </c>
      <c r="V65" s="25">
        <v>112503.34488119511</v>
      </c>
      <c r="W65" s="25">
        <v>89945.469158612119</v>
      </c>
      <c r="X65" s="25">
        <v>2035352.802068976</v>
      </c>
      <c r="Y65" s="25">
        <v>1721927.3880415291</v>
      </c>
      <c r="Z65" s="25">
        <v>451085.26331778459</v>
      </c>
      <c r="AA65" s="25">
        <v>97094.193915323878</v>
      </c>
      <c r="AB65" s="25">
        <v>38343.213383032729</v>
      </c>
      <c r="AC65" s="25">
        <v>10506.112065058012</v>
      </c>
      <c r="AD65" s="25">
        <v>1303.2527612954786</v>
      </c>
      <c r="AE65" s="25">
        <v>3557.9363252774192</v>
      </c>
      <c r="AF65" s="25">
        <v>35089.491694366916</v>
      </c>
      <c r="AG65" s="25">
        <v>5994.3766845528016</v>
      </c>
      <c r="AH65" s="25">
        <v>1138436.9538085165</v>
      </c>
      <c r="AI65" s="25">
        <v>107306.11254041044</v>
      </c>
      <c r="AJ65" s="25">
        <v>10807291.566080328</v>
      </c>
      <c r="AK65" s="25">
        <v>309320.30002377689</v>
      </c>
      <c r="AL65" s="25">
        <v>1775177.5004910524</v>
      </c>
      <c r="AM65" s="25">
        <v>261683.48801195857</v>
      </c>
      <c r="AN65" s="25">
        <v>1117111.960894733</v>
      </c>
      <c r="AO65" s="25">
        <v>1859918.1427703819</v>
      </c>
      <c r="AP65" s="25">
        <v>0</v>
      </c>
      <c r="AQ65" s="25">
        <v>673214.21358561981</v>
      </c>
      <c r="AR65" s="25">
        <v>195166.93856181123</v>
      </c>
      <c r="AS65" s="25">
        <v>984203.54889972683</v>
      </c>
      <c r="AT65" s="25">
        <v>550179.21666143951</v>
      </c>
      <c r="AU65" s="25">
        <v>24794.434869785317</v>
      </c>
      <c r="AV65" s="25">
        <v>1626974.5405195721</v>
      </c>
      <c r="AW65" s="25">
        <v>6128.0300281159589</v>
      </c>
      <c r="AX65" s="25">
        <v>28856.68181464923</v>
      </c>
      <c r="AY65" s="25">
        <v>71938.231658858494</v>
      </c>
      <c r="AZ65" s="25">
        <v>558859.00000000023</v>
      </c>
      <c r="BA65" s="25">
        <v>789796.05459565611</v>
      </c>
      <c r="BB65" s="25">
        <v>377725.49888728798</v>
      </c>
      <c r="BC65" s="25">
        <v>578205.26769104612</v>
      </c>
      <c r="BD65" s="25">
        <v>27849.40467628837</v>
      </c>
      <c r="BE65" s="25">
        <v>270811.64409499004</v>
      </c>
      <c r="BF65" s="25">
        <v>267064.054582246</v>
      </c>
      <c r="BG65" s="25">
        <v>225873.89199999999</v>
      </c>
      <c r="BH65" s="25">
        <v>49604332.971765086</v>
      </c>
      <c r="BI65" s="25">
        <v>43219796.156273961</v>
      </c>
      <c r="BJ65" s="25">
        <v>6441563.8999999994</v>
      </c>
      <c r="BK65" s="25">
        <v>448179.90000000037</v>
      </c>
      <c r="BL65" s="25">
        <v>21953965.572720002</v>
      </c>
      <c r="BM65" s="25">
        <v>-1206483.2998751847</v>
      </c>
      <c r="BN65" s="25">
        <v>5416053.6951599997</v>
      </c>
      <c r="BO65" s="25">
        <v>1816487.9700000004</v>
      </c>
      <c r="BP65" s="25">
        <v>78089563.894278765</v>
      </c>
      <c r="BQ65" s="26">
        <v>127693896.86604387</v>
      </c>
    </row>
    <row r="66" spans="1:69" x14ac:dyDescent="0.35">
      <c r="B66" s="18" t="s">
        <v>186</v>
      </c>
      <c r="C66" s="19" t="s">
        <v>187</v>
      </c>
      <c r="D66" s="19"/>
      <c r="E66" s="19"/>
      <c r="F66" s="23">
        <v>11337315.133343004</v>
      </c>
      <c r="G66" s="23">
        <v>10790.898398224404</v>
      </c>
      <c r="H66" s="23">
        <v>28340.331130111568</v>
      </c>
      <c r="I66" s="23">
        <v>60878.533798665536</v>
      </c>
      <c r="J66" s="23">
        <v>29852.128041292497</v>
      </c>
      <c r="K66" s="23">
        <v>1398256.583247531</v>
      </c>
      <c r="L66" s="23">
        <v>48729.156453490519</v>
      </c>
      <c r="M66" s="23">
        <v>2482199.8724104809</v>
      </c>
      <c r="N66" s="23">
        <v>6096.9337581787149</v>
      </c>
      <c r="O66" s="23">
        <v>641330.15069321194</v>
      </c>
      <c r="P66" s="23">
        <v>98952.946316553513</v>
      </c>
      <c r="Q66" s="23">
        <v>17919.514461178333</v>
      </c>
      <c r="R66" s="23">
        <v>59736.814575698489</v>
      </c>
      <c r="S66" s="23">
        <v>3162.5112058070063</v>
      </c>
      <c r="T66" s="23">
        <v>82954.71549568433</v>
      </c>
      <c r="U66" s="23">
        <v>30800.576030472905</v>
      </c>
      <c r="V66" s="23">
        <v>69677.643836708798</v>
      </c>
      <c r="W66" s="23">
        <v>71952.001852985195</v>
      </c>
      <c r="X66" s="23">
        <v>1127666.8859897589</v>
      </c>
      <c r="Y66" s="23">
        <v>1217145.137263261</v>
      </c>
      <c r="Z66" s="23">
        <v>144331.19977101107</v>
      </c>
      <c r="AA66" s="23">
        <v>18836.678666109045</v>
      </c>
      <c r="AB66" s="23">
        <v>22043.875734621171</v>
      </c>
      <c r="AC66" s="23">
        <v>6040.0631137145865</v>
      </c>
      <c r="AD66" s="23">
        <v>5347.3272214478184</v>
      </c>
      <c r="AE66" s="23">
        <v>14405.924785364208</v>
      </c>
      <c r="AF66" s="23">
        <v>14271.800158756902</v>
      </c>
      <c r="AG66" s="23">
        <v>2024.9106264749325</v>
      </c>
      <c r="AH66" s="23">
        <v>377092.15217526443</v>
      </c>
      <c r="AI66" s="23">
        <v>1095665.9082814017</v>
      </c>
      <c r="AJ66" s="23">
        <v>8331735.8374596722</v>
      </c>
      <c r="AK66" s="23">
        <v>609229.69015792734</v>
      </c>
      <c r="AL66" s="23">
        <v>3400556.442614771</v>
      </c>
      <c r="AM66" s="23">
        <v>611195.09398037742</v>
      </c>
      <c r="AN66" s="23">
        <v>1484598.1457888621</v>
      </c>
      <c r="AO66" s="23">
        <v>2488761.2861942314</v>
      </c>
      <c r="AP66" s="23">
        <v>0</v>
      </c>
      <c r="AQ66" s="23">
        <v>519112.48855097592</v>
      </c>
      <c r="AR66" s="23">
        <v>518586.48684089724</v>
      </c>
      <c r="AS66" s="23">
        <v>1321802.4141339888</v>
      </c>
      <c r="AT66" s="23">
        <v>955876.98736556061</v>
      </c>
      <c r="AU66" s="23">
        <v>90783.86513021469</v>
      </c>
      <c r="AV66" s="23">
        <v>595905.90218574158</v>
      </c>
      <c r="AW66" s="23">
        <v>9556.1699718840428</v>
      </c>
      <c r="AX66" s="23">
        <v>44999.31818535077</v>
      </c>
      <c r="AY66" s="23">
        <v>111626.88934114149</v>
      </c>
      <c r="AZ66" s="23">
        <v>1708593.3999999997</v>
      </c>
      <c r="BA66" s="23">
        <v>2869494.6290690578</v>
      </c>
      <c r="BB66" s="23">
        <v>1291221.1828297942</v>
      </c>
      <c r="BC66" s="23">
        <v>647468.69083037286</v>
      </c>
      <c r="BD66" s="23">
        <v>23618.384054339393</v>
      </c>
      <c r="BE66" s="23">
        <v>381742.37900491321</v>
      </c>
      <c r="BF66" s="23">
        <v>324765.93923225079</v>
      </c>
      <c r="BG66" s="23">
        <v>265156.30800000002</v>
      </c>
      <c r="BH66" s="21">
        <v>49130206.239758775</v>
      </c>
      <c r="BI66" s="23"/>
      <c r="BJ66" s="23"/>
      <c r="BK66" s="23"/>
      <c r="BL66" s="23"/>
      <c r="BM66" s="23"/>
      <c r="BN66" s="23"/>
      <c r="BO66" s="23"/>
      <c r="BP66" s="23"/>
      <c r="BQ66" s="27"/>
    </row>
    <row r="67" spans="1:69" x14ac:dyDescent="0.35">
      <c r="B67" s="28" t="s">
        <v>188</v>
      </c>
      <c r="C67" s="29" t="s">
        <v>189</v>
      </c>
      <c r="D67" s="29"/>
      <c r="E67" s="29"/>
      <c r="F67" s="30">
        <v>23043096.485223327</v>
      </c>
      <c r="G67" s="30">
        <v>14591.314776673276</v>
      </c>
      <c r="H67" s="30">
        <v>37842.400000000001</v>
      </c>
      <c r="I67" s="30">
        <v>181173.13215412592</v>
      </c>
      <c r="J67" s="30">
        <v>42997.901168836288</v>
      </c>
      <c r="K67" s="30">
        <v>2678561.5067405296</v>
      </c>
      <c r="L67" s="30">
        <v>125314.17872936254</v>
      </c>
      <c r="M67" s="30">
        <v>7021426.474774885</v>
      </c>
      <c r="N67" s="30">
        <v>27892.010237159673</v>
      </c>
      <c r="O67" s="30">
        <v>2630720.4099387247</v>
      </c>
      <c r="P67" s="30">
        <v>274006.99680070806</v>
      </c>
      <c r="Q67" s="30">
        <v>93380.723025260435</v>
      </c>
      <c r="R67" s="30">
        <v>196362.38879889078</v>
      </c>
      <c r="S67" s="30">
        <v>13046.460083667193</v>
      </c>
      <c r="T67" s="30">
        <v>206704.67282497117</v>
      </c>
      <c r="U67" s="30">
        <v>117943.19380226979</v>
      </c>
      <c r="V67" s="30">
        <v>182180.98871790391</v>
      </c>
      <c r="W67" s="30">
        <v>161897.47101159731</v>
      </c>
      <c r="X67" s="30">
        <v>3163019.6880587349</v>
      </c>
      <c r="Y67" s="30">
        <v>2939072.5253047901</v>
      </c>
      <c r="Z67" s="30">
        <v>595416.46308879566</v>
      </c>
      <c r="AA67" s="30">
        <v>115930.87258143292</v>
      </c>
      <c r="AB67" s="30">
        <v>60387.089117653901</v>
      </c>
      <c r="AC67" s="30">
        <v>16546.175178772599</v>
      </c>
      <c r="AD67" s="30">
        <v>6650.5799827432966</v>
      </c>
      <c r="AE67" s="30">
        <v>17963.861110641628</v>
      </c>
      <c r="AF67" s="30">
        <v>49361.291853123817</v>
      </c>
      <c r="AG67" s="30">
        <v>8019.2873110277342</v>
      </c>
      <c r="AH67" s="30">
        <v>1515529.1059837809</v>
      </c>
      <c r="AI67" s="30">
        <v>1202972.0208218121</v>
      </c>
      <c r="AJ67" s="30">
        <v>19139027.40354</v>
      </c>
      <c r="AK67" s="30">
        <v>918549.99018170428</v>
      </c>
      <c r="AL67" s="30">
        <v>5175733.9431058234</v>
      </c>
      <c r="AM67" s="30">
        <v>872878.58199233597</v>
      </c>
      <c r="AN67" s="30">
        <v>2601710.1066835951</v>
      </c>
      <c r="AO67" s="30">
        <v>4348679.428964613</v>
      </c>
      <c r="AP67" s="30">
        <v>0</v>
      </c>
      <c r="AQ67" s="30">
        <v>1192326.7021365957</v>
      </c>
      <c r="AR67" s="30">
        <v>713753.42540270847</v>
      </c>
      <c r="AS67" s="30">
        <v>2306005.9630337157</v>
      </c>
      <c r="AT67" s="30">
        <v>1506056.2040270001</v>
      </c>
      <c r="AU67" s="30">
        <v>115578.3</v>
      </c>
      <c r="AV67" s="30">
        <v>2222880.4427053137</v>
      </c>
      <c r="AW67" s="30">
        <v>15684.2</v>
      </c>
      <c r="AX67" s="30">
        <v>73856</v>
      </c>
      <c r="AY67" s="30">
        <v>183565.12099999998</v>
      </c>
      <c r="AZ67" s="30">
        <v>2267452.4</v>
      </c>
      <c r="BA67" s="30">
        <v>3659290.683664714</v>
      </c>
      <c r="BB67" s="30">
        <v>1668946.6817170822</v>
      </c>
      <c r="BC67" s="30">
        <v>1225673.958521419</v>
      </c>
      <c r="BD67" s="30">
        <v>51467.788730627763</v>
      </c>
      <c r="BE67" s="30">
        <v>652554.02309990325</v>
      </c>
      <c r="BF67" s="30">
        <v>591829.99381449679</v>
      </c>
      <c r="BG67" s="30">
        <v>491030.2</v>
      </c>
      <c r="BH67" s="30">
        <v>98734539.211523876</v>
      </c>
      <c r="BI67" s="30">
        <v>43219796.156273961</v>
      </c>
      <c r="BJ67" s="30">
        <v>6441563.8999999994</v>
      </c>
      <c r="BK67" s="30">
        <v>448179.90000000037</v>
      </c>
      <c r="BL67" s="30">
        <v>21953965.572720002</v>
      </c>
      <c r="BM67" s="30">
        <v>-1206483.2998751847</v>
      </c>
      <c r="BN67" s="30">
        <v>5416053.6951599997</v>
      </c>
      <c r="BO67" s="30">
        <v>1816487.9700000004</v>
      </c>
      <c r="BP67" s="30">
        <v>78089563.894278765</v>
      </c>
      <c r="BQ67" s="31">
        <v>127693896.86604387</v>
      </c>
    </row>
    <row r="68" spans="1:69" x14ac:dyDescent="0.35">
      <c r="BG68" s="5"/>
      <c r="BI68" s="128">
        <f>BI67-BI65</f>
        <v>0</v>
      </c>
      <c r="BJ68" s="128">
        <f t="shared" ref="BJ68:BP68" si="7">BJ67-BJ65</f>
        <v>0</v>
      </c>
      <c r="BK68" s="128">
        <f t="shared" si="7"/>
        <v>0</v>
      </c>
      <c r="BL68" s="128">
        <f t="shared" si="7"/>
        <v>0</v>
      </c>
      <c r="BM68" s="128">
        <f t="shared" si="7"/>
        <v>0</v>
      </c>
      <c r="BN68" s="128">
        <f t="shared" si="7"/>
        <v>0</v>
      </c>
      <c r="BO68" s="128">
        <f t="shared" si="7"/>
        <v>0</v>
      </c>
      <c r="BP68" s="128">
        <f t="shared" si="7"/>
        <v>0</v>
      </c>
      <c r="BQ68" s="128">
        <f>BQ67-BQ65</f>
        <v>0</v>
      </c>
    </row>
    <row r="69" spans="1:69" x14ac:dyDescent="0.35">
      <c r="BH69" s="45"/>
      <c r="BI69" s="2"/>
    </row>
    <row r="70" spans="1:69" x14ac:dyDescent="0.35">
      <c r="BH70" s="45"/>
      <c r="BI70" s="2"/>
    </row>
  </sheetData>
  <conditionalFormatting sqref="BN65:BQ67 F7:BG67 BJ65:BL67 BP7:BQ64 BH66:BI67 BH32:BH65 BI65">
    <cfRule type="cellIs" dxfId="10" priority="19" operator="lessThan">
      <formula>0</formula>
    </cfRule>
  </conditionalFormatting>
  <conditionalFormatting sqref="F1:BF2">
    <cfRule type="top10" dxfId="9" priority="18" rank="10"/>
  </conditionalFormatting>
  <conditionalFormatting sqref="BG1:BH1">
    <cfRule type="cellIs" dxfId="8" priority="10" operator="greaterThan">
      <formula>1</formula>
    </cfRule>
  </conditionalFormatting>
  <conditionalFormatting sqref="F68:BG68">
    <cfRule type="top10" dxfId="7" priority="8" bottom="1" rank="10"/>
  </conditionalFormatting>
  <conditionalFormatting sqref="BM54:BM55">
    <cfRule type="cellIs" dxfId="6" priority="6" operator="lessThan">
      <formula>0</formula>
    </cfRule>
  </conditionalFormatting>
  <conditionalFormatting sqref="BI40">
    <cfRule type="cellIs" dxfId="5" priority="5" operator="lessThan">
      <formula>0</formula>
    </cfRule>
  </conditionalFormatting>
  <conditionalFormatting sqref="BI42">
    <cfRule type="cellIs" dxfId="4" priority="4" operator="lessThan">
      <formula>0</formula>
    </cfRule>
  </conditionalFormatting>
  <conditionalFormatting sqref="BI62">
    <cfRule type="cellIs" dxfId="3" priority="3" operator="lessThan">
      <formula>0</formula>
    </cfRule>
  </conditionalFormatting>
  <conditionalFormatting sqref="BI65">
    <cfRule type="cellIs" dxfId="2" priority="2" operator="lessThan">
      <formula>0</formula>
    </cfRule>
  </conditionalFormatting>
  <conditionalFormatting sqref="BI64">
    <cfRule type="cellIs" dxfId="1" priority="1" operator="lessThan">
      <formula>0</formula>
    </cfRule>
  </conditionalFormatting>
  <conditionalFormatting sqref="A7:A63">
    <cfRule type="expression" dxfId="0" priority="20">
      <formula>#REF!&gt;0.05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SUT-2016</vt:lpstr>
      <vt:lpstr>SUT-2016 </vt:lpstr>
      <vt:lpstr>Supply table</vt:lpstr>
      <vt:lpstr>Use table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Rahnema</dc:creator>
  <cp:lastModifiedBy>www</cp:lastModifiedBy>
  <cp:lastPrinted>2022-08-18T06:57:52Z</cp:lastPrinted>
  <dcterms:created xsi:type="dcterms:W3CDTF">2022-04-18T07:51:26Z</dcterms:created>
  <dcterms:modified xsi:type="dcterms:W3CDTF">2024-05-22T09:43:45Z</dcterms:modified>
</cp:coreProperties>
</file>